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5595" windowHeight="11850" activeTab="0"/>
  </bookViews>
  <sheets>
    <sheet name="LCC" sheetId="1" r:id="rId1"/>
    <sheet name="IT Spec" sheetId="2" r:id="rId2"/>
    <sheet name="OS-HW Admin" sheetId="3" r:id="rId3"/>
    <sheet name="Application Admin" sheetId="4" r:id="rId4"/>
    <sheet name="Instructions+Definitions" sheetId="5" r:id="rId5"/>
  </sheets>
  <definedNames>
    <definedName name="_xlnm.Print_Titles" localSheetId="0">'LCC'!$1:$5</definedName>
  </definedNames>
  <calcPr fullCalcOnLoad="1"/>
</workbook>
</file>

<file path=xl/comments1.xml><?xml version="1.0" encoding="utf-8"?>
<comments xmlns="http://schemas.openxmlformats.org/spreadsheetml/2006/main">
  <authors>
    <author>Greg Kroll 10-12-05</author>
    <author>Kroll, Greg</author>
  </authors>
  <commentList>
    <comment ref="D8" authorId="0">
      <text>
        <r>
          <rPr>
            <b/>
            <sz val="8"/>
            <rFont val="Tahoma"/>
            <family val="0"/>
          </rPr>
          <t>VT Electric rates:
http://www.facilities.vt.edu/utilities/utilities.asp?value=service_rates</t>
        </r>
      </text>
    </comment>
    <comment ref="C8" authorId="0">
      <text>
        <r>
          <rPr>
            <b/>
            <sz val="8"/>
            <rFont val="Tahoma"/>
            <family val="0"/>
          </rPr>
          <t>kilowatts per hour</t>
        </r>
      </text>
    </comment>
    <comment ref="D13" authorId="0">
      <text>
        <r>
          <rPr>
            <b/>
            <sz val="8"/>
            <rFont val="Tahoma"/>
            <family val="0"/>
          </rPr>
          <t>per Gigabyte</t>
        </r>
      </text>
    </comment>
    <comment ref="C13" authorId="0">
      <text>
        <r>
          <rPr>
            <b/>
            <sz val="8"/>
            <rFont val="Tahoma"/>
            <family val="0"/>
          </rPr>
          <t>Gigabytes</t>
        </r>
      </text>
    </comment>
    <comment ref="E6" authorId="0">
      <text>
        <r>
          <rPr>
            <b/>
            <sz val="8"/>
            <rFont val="Tahoma"/>
            <family val="0"/>
          </rPr>
          <t>Total costs up to and including production implementation (may be several years costs)</t>
        </r>
      </text>
    </comment>
    <comment ref="F6" authorId="0">
      <text>
        <r>
          <rPr>
            <b/>
            <sz val="8"/>
            <rFont val="Tahoma"/>
            <family val="0"/>
          </rPr>
          <t>Additional costs for the first year after production implementation</t>
        </r>
      </text>
    </comment>
    <comment ref="G6" authorId="0">
      <text>
        <r>
          <rPr>
            <b/>
            <sz val="8"/>
            <rFont val="Tahoma"/>
            <family val="0"/>
          </rPr>
          <t>Additional costs for the second year after production implementation</t>
        </r>
      </text>
    </comment>
    <comment ref="H6" authorId="0">
      <text>
        <r>
          <rPr>
            <b/>
            <sz val="8"/>
            <rFont val="Tahoma"/>
            <family val="0"/>
          </rPr>
          <t>Additional costs for the third year after production implementation</t>
        </r>
      </text>
    </comment>
    <comment ref="I6" authorId="0">
      <text>
        <r>
          <rPr>
            <b/>
            <sz val="8"/>
            <rFont val="Tahoma"/>
            <family val="0"/>
          </rPr>
          <t>Additional costs for the fourth year after production implementation</t>
        </r>
      </text>
    </comment>
    <comment ref="J6" authorId="0">
      <text>
        <r>
          <rPr>
            <b/>
            <sz val="8"/>
            <rFont val="Tahoma"/>
            <family val="0"/>
          </rPr>
          <t>Total cost for implementation plus the following 4 years (5 year cost)</t>
        </r>
      </text>
    </comment>
    <comment ref="A51" authorId="0">
      <text>
        <r>
          <rPr>
            <b/>
            <sz val="8"/>
            <rFont val="Tahoma"/>
            <family val="0"/>
          </rPr>
          <t>If appropriate, subtract any cost savings resulting from this project</t>
        </r>
      </text>
    </comment>
    <comment ref="F13" authorId="0">
      <text>
        <r>
          <rPr>
            <b/>
            <sz val="8"/>
            <rFont val="Tahoma"/>
            <family val="0"/>
          </rPr>
          <t>Assumes 10% yearly  growth in storage requirements</t>
        </r>
      </text>
    </comment>
    <comment ref="A14" authorId="0">
      <text>
        <r>
          <rPr>
            <b/>
            <sz val="8"/>
            <rFont val="Tahoma"/>
            <family val="0"/>
          </rPr>
          <t>For example: cables, racks, KVM switch</t>
        </r>
      </text>
    </comment>
    <comment ref="G13" authorId="0">
      <text>
        <r>
          <rPr>
            <b/>
            <sz val="8"/>
            <rFont val="Tahoma"/>
            <family val="0"/>
          </rPr>
          <t>Assumes 10% yearly  growth in storage requirements</t>
        </r>
      </text>
    </comment>
    <comment ref="H13" authorId="0">
      <text>
        <r>
          <rPr>
            <b/>
            <sz val="8"/>
            <rFont val="Tahoma"/>
            <family val="0"/>
          </rPr>
          <t>Assumes 10% yearly  growth in storage requirements</t>
        </r>
      </text>
    </comment>
    <comment ref="I13" authorId="0">
      <text>
        <r>
          <rPr>
            <b/>
            <sz val="8"/>
            <rFont val="Tahoma"/>
            <family val="0"/>
          </rPr>
          <t>Assumes 10% yearly  growth in storage requirements</t>
        </r>
      </text>
    </comment>
    <comment ref="D24" authorId="0">
      <text>
        <r>
          <rPr>
            <b/>
            <sz val="8"/>
            <rFont val="Tahoma"/>
            <family val="0"/>
          </rPr>
          <t>See "OS-HW Admin" worksheet for estimates and rates</t>
        </r>
      </text>
    </comment>
    <comment ref="D25" authorId="0">
      <text>
        <r>
          <rPr>
            <b/>
            <sz val="8"/>
            <rFont val="Tahoma"/>
            <family val="0"/>
          </rPr>
          <t>See "Application Admin" worksheet for estimates and rates</t>
        </r>
      </text>
    </comment>
    <comment ref="D26" authorId="0">
      <text>
        <r>
          <rPr>
            <b/>
            <sz val="8"/>
            <rFont val="Tahoma"/>
            <family val="0"/>
          </rPr>
          <t>See "IT Spec" worksheet for estimated rates</t>
        </r>
      </text>
    </comment>
    <comment ref="D27" authorId="0">
      <text>
        <r>
          <rPr>
            <b/>
            <sz val="8"/>
            <rFont val="Tahoma"/>
            <family val="0"/>
          </rPr>
          <t>See "IT Spec" worksheet for estimated rates</t>
        </r>
      </text>
    </comment>
    <comment ref="D28" authorId="0">
      <text>
        <r>
          <rPr>
            <b/>
            <sz val="8"/>
            <rFont val="Tahoma"/>
            <family val="0"/>
          </rPr>
          <t>See "IT Spec" worksheet for estimated rates</t>
        </r>
      </text>
    </comment>
    <comment ref="D29" authorId="0">
      <text>
        <r>
          <rPr>
            <b/>
            <sz val="8"/>
            <rFont val="Tahoma"/>
            <family val="0"/>
          </rPr>
          <t>See "IT Spec" worksheet for estimated rates</t>
        </r>
      </text>
    </comment>
    <comment ref="D30" authorId="0">
      <text>
        <r>
          <rPr>
            <b/>
            <sz val="8"/>
            <rFont val="Tahoma"/>
            <family val="0"/>
          </rPr>
          <t>See "IT Spec" worksheet for estimated rates</t>
        </r>
      </text>
    </comment>
    <comment ref="F8" authorId="0">
      <text>
        <r>
          <rPr>
            <b/>
            <sz val="8"/>
            <rFont val="Tahoma"/>
            <family val="0"/>
          </rPr>
          <t>Assumes 4% yearly cost increase</t>
        </r>
      </text>
    </comment>
    <comment ref="G8" authorId="0">
      <text>
        <r>
          <rPr>
            <b/>
            <sz val="8"/>
            <rFont val="Tahoma"/>
            <family val="0"/>
          </rPr>
          <t>Assumes 4% yearly cost increase</t>
        </r>
      </text>
    </comment>
    <comment ref="H8" authorId="0">
      <text>
        <r>
          <rPr>
            <b/>
            <sz val="8"/>
            <rFont val="Tahoma"/>
            <family val="0"/>
          </rPr>
          <t>Assumes 4% yearly cost increase</t>
        </r>
      </text>
    </comment>
    <comment ref="I8" authorId="0">
      <text>
        <r>
          <rPr>
            <b/>
            <sz val="8"/>
            <rFont val="Tahoma"/>
            <family val="0"/>
          </rPr>
          <t>Assumes 4% yearly cost increase</t>
        </r>
      </text>
    </comment>
    <comment ref="C11" authorId="0">
      <text>
        <r>
          <rPr>
            <b/>
            <sz val="8"/>
            <rFont val="Tahoma"/>
            <family val="0"/>
          </rPr>
          <t>Per server.</t>
        </r>
      </text>
    </comment>
    <comment ref="E19" authorId="1">
      <text>
        <r>
          <rPr>
            <b/>
            <sz val="9"/>
            <rFont val="Tahoma"/>
            <family val="0"/>
          </rPr>
          <t>Assumes 30% of software purchase price</t>
        </r>
      </text>
    </comment>
    <comment ref="F19" authorId="1">
      <text>
        <r>
          <rPr>
            <b/>
            <sz val="9"/>
            <rFont val="Tahoma"/>
            <family val="0"/>
          </rPr>
          <t>Assumes 30% of software purchase price</t>
        </r>
      </text>
    </comment>
    <comment ref="G19" authorId="1">
      <text>
        <r>
          <rPr>
            <b/>
            <sz val="9"/>
            <rFont val="Tahoma"/>
            <family val="0"/>
          </rPr>
          <t>Assumes 30% of software purchase price</t>
        </r>
      </text>
    </comment>
    <comment ref="H19" authorId="1">
      <text>
        <r>
          <rPr>
            <b/>
            <sz val="9"/>
            <rFont val="Tahoma"/>
            <family val="0"/>
          </rPr>
          <t>Assumes 30% of software purchase price</t>
        </r>
      </text>
    </comment>
    <comment ref="I19" authorId="1">
      <text>
        <r>
          <rPr>
            <b/>
            <sz val="9"/>
            <rFont val="Tahoma"/>
            <family val="0"/>
          </rPr>
          <t>Assumes 30% of software purchase price</t>
        </r>
      </text>
    </comment>
  </commentList>
</comments>
</file>

<file path=xl/comments2.xml><?xml version="1.0" encoding="utf-8"?>
<comments xmlns="http://schemas.openxmlformats.org/spreadsheetml/2006/main">
  <authors>
    <author>Greg Kroll 10-12-05</author>
  </authors>
  <commentList>
    <comment ref="B1" authorId="0">
      <text>
        <r>
          <rPr>
            <b/>
            <sz val="8"/>
            <rFont val="Tahoma"/>
            <family val="0"/>
          </rPr>
          <t>Per IT Director of Fiscal Operations as of August 2007</t>
        </r>
      </text>
    </comment>
  </commentList>
</comments>
</file>

<file path=xl/sharedStrings.xml><?xml version="1.0" encoding="utf-8"?>
<sst xmlns="http://schemas.openxmlformats.org/spreadsheetml/2006/main" count="197" uniqueCount="175">
  <si>
    <t>End user Training</t>
  </si>
  <si>
    <t>Help Desk Support</t>
  </si>
  <si>
    <t>Project Management</t>
  </si>
  <si>
    <t>vendor</t>
  </si>
  <si>
    <t>IT VTOC</t>
  </si>
  <si>
    <t>IT Planning</t>
  </si>
  <si>
    <t>Price</t>
  </si>
  <si>
    <t>Configuration</t>
  </si>
  <si>
    <t>Testing (application upgrades, patches)</t>
  </si>
  <si>
    <t>Software Upgrades</t>
  </si>
  <si>
    <t>Patch installation</t>
  </si>
  <si>
    <t>Backup/restore administration</t>
  </si>
  <si>
    <t>Total</t>
  </si>
  <si>
    <t>Hours/yr</t>
  </si>
  <si>
    <t>FTE</t>
  </si>
  <si>
    <t>Integration and Customization</t>
  </si>
  <si>
    <t>% FTE</t>
  </si>
  <si>
    <t>IT SS</t>
  </si>
  <si>
    <t>OS &amp; Hardware Administration per server</t>
  </si>
  <si>
    <t>Quantity</t>
  </si>
  <si>
    <t>Knowledge Base/Documentation</t>
  </si>
  <si>
    <t>Web Consulting</t>
  </si>
  <si>
    <t>Planning &amp; Installation (SW)</t>
  </si>
  <si>
    <t>Application Administration &amp; Customization</t>
  </si>
  <si>
    <t>Source</t>
  </si>
  <si>
    <t>Training</t>
  </si>
  <si>
    <t>Application Server Administration</t>
  </si>
  <si>
    <t>Production Support (24x7 on call)</t>
  </si>
  <si>
    <t>Security analysis, problem prevention &amp; resolution</t>
  </si>
  <si>
    <t>Technical consulting</t>
  </si>
  <si>
    <t>Hardware Maintenance Contract</t>
  </si>
  <si>
    <t>vendor|OpenSrc</t>
  </si>
  <si>
    <t>Personnel</t>
  </si>
  <si>
    <t>Total Software Costs</t>
  </si>
  <si>
    <t>Servers (purchase + reserve for replacement)</t>
  </si>
  <si>
    <t>VT Electric</t>
  </si>
  <si>
    <t>Software</t>
  </si>
  <si>
    <t>Application Software</t>
  </si>
  <si>
    <t>Advertising &amp; Marketing</t>
  </si>
  <si>
    <t>Content Development</t>
  </si>
  <si>
    <t>Content Production</t>
  </si>
  <si>
    <t>Content Distribution</t>
  </si>
  <si>
    <t>Total Advertising &amp; Marketing Costs</t>
  </si>
  <si>
    <t>Other Consulting</t>
  </si>
  <si>
    <t>Total Hardware Costs</t>
  </si>
  <si>
    <t>Total Personnel Costs</t>
  </si>
  <si>
    <t>Servers Electricity Usage (kWh)</t>
  </si>
  <si>
    <t xml:space="preserve">Network Connections ($/mo per server) </t>
  </si>
  <si>
    <t>Networked Storage Requirements</t>
  </si>
  <si>
    <t>Information Technology Specialist I</t>
  </si>
  <si>
    <t>Average Salary</t>
  </si>
  <si>
    <t>Total Cost</t>
  </si>
  <si>
    <t>Information Technology Specialist II</t>
  </si>
  <si>
    <t>Information Technology Specialist III</t>
  </si>
  <si>
    <t>Hourly Rate</t>
  </si>
  <si>
    <t>Fringe Benefits Multiplier (32%)</t>
  </si>
  <si>
    <t>New FTEs Required in IT</t>
  </si>
  <si>
    <t>Unit Cost</t>
  </si>
  <si>
    <t>Notes</t>
  </si>
  <si>
    <t>Estimated hours/yr assuming purchased software.</t>
  </si>
  <si>
    <t>Implementation + 1 Year</t>
  </si>
  <si>
    <t>Implementation + 2 Years</t>
  </si>
  <si>
    <t>Implementation + 3 Years</t>
  </si>
  <si>
    <t>Implementation + 4 Years</t>
  </si>
  <si>
    <t>Implementation Year</t>
  </si>
  <si>
    <t>New System Installation</t>
  </si>
  <si>
    <t>Hours</t>
  </si>
  <si>
    <t>Cost</t>
  </si>
  <si>
    <t>System installation/configuration</t>
  </si>
  <si>
    <t>Application component installation</t>
  </si>
  <si>
    <t>System monitor</t>
  </si>
  <si>
    <t>Maintenance</t>
  </si>
  <si>
    <t>System config/changes</t>
  </si>
  <si>
    <t>System/application support</t>
  </si>
  <si>
    <t>Installed System Support</t>
  </si>
  <si>
    <t>System upgrades</t>
  </si>
  <si>
    <t>Application upgrades</t>
  </si>
  <si>
    <t>Other Support Needs</t>
  </si>
  <si>
    <t>Security events/issues</t>
  </si>
  <si>
    <t>Testing</t>
  </si>
  <si>
    <t>Hardware support</t>
  </si>
  <si>
    <t>Example</t>
  </si>
  <si>
    <t>Hours are estimates per system per year</t>
  </si>
  <si>
    <t>Cost Savings</t>
  </si>
  <si>
    <t>Labor costs saved from automating manual process</t>
  </si>
  <si>
    <t>Total Savings</t>
  </si>
  <si>
    <t>Outsourced costs saved from switching to in-house</t>
  </si>
  <si>
    <t>Total Annual Cost</t>
  </si>
  <si>
    <t>Average Salary + Fringe Benefits (see IT Spec worksheet)                                                              for Application Administrator (Col D: Yearly, Col E: Hourly)</t>
  </si>
  <si>
    <t>Average Salary + Fringe Benefits (see IT Spec worksheet) for                                                               Operating System-HardWare Administrator (OS-HW) (Col C: Yearly, Col D: Hourly)</t>
  </si>
  <si>
    <t>Other/Miscellaneous</t>
  </si>
  <si>
    <t>Leasing &amp; Rentals</t>
  </si>
  <si>
    <t>Office space</t>
  </si>
  <si>
    <t>Equipment</t>
  </si>
  <si>
    <t>Total Leasing &amp; Rentals Costs</t>
  </si>
  <si>
    <t>Assumes IT Spec II average salary. Taken from "IT Spec" worksheet.</t>
  </si>
  <si>
    <t>Instructions+Definitions</t>
  </si>
  <si>
    <t>II. Directions For Use:</t>
  </si>
  <si>
    <t>Category Definitions</t>
  </si>
  <si>
    <t>One-time, machine room, network connection fee</t>
  </si>
  <si>
    <t>Hardware &amp; Hardware Associated</t>
  </si>
  <si>
    <r>
      <t>Hardware &amp; Hardware Associated:</t>
    </r>
    <r>
      <rPr>
        <sz val="10"/>
        <rFont val="Arial"/>
        <family val="2"/>
      </rPr>
      <t xml:space="preserve"> </t>
    </r>
  </si>
  <si>
    <r>
      <t>Application Software:</t>
    </r>
    <r>
      <rPr>
        <sz val="10"/>
        <rFont val="Arial"/>
        <family val="2"/>
      </rPr>
      <t xml:space="preserve"> Indicate the number of licenses purchased and the associated cost per license.</t>
    </r>
  </si>
  <si>
    <r>
      <t>Other/Miscellaneous:</t>
    </r>
    <r>
      <rPr>
        <sz val="10"/>
        <rFont val="Arial"/>
        <family val="2"/>
      </rPr>
      <t xml:space="preserve"> For other software costs. Duplicate this line as necessary.</t>
    </r>
  </si>
  <si>
    <r>
      <t>OS &amp; Hardware Administration per server:</t>
    </r>
    <r>
      <rPr>
        <sz val="10"/>
        <rFont val="Arial"/>
        <family val="2"/>
      </rPr>
      <t xml:space="preserve"> See the "OS-HW Admin" worksheet for assumptions and estimates.</t>
    </r>
  </si>
  <si>
    <r>
      <t>Application Administration &amp; Customization:</t>
    </r>
    <r>
      <rPr>
        <sz val="10"/>
        <rFont val="Arial"/>
        <family val="2"/>
      </rPr>
      <t xml:space="preserve"> See the "Application Admin" worksheet for assumptions and estimates.</t>
    </r>
  </si>
  <si>
    <r>
      <t>End user Training:</t>
    </r>
    <r>
      <rPr>
        <sz val="10"/>
        <rFont val="Arial"/>
        <family val="2"/>
      </rPr>
      <t xml:space="preserve"> Estimated need, quantity and type of training. See "IT Spec" worksheet for estimated rates.</t>
    </r>
  </si>
  <si>
    <r>
      <t>Knowledge Base/Documentation:</t>
    </r>
    <r>
      <rPr>
        <sz val="10"/>
        <rFont val="Arial"/>
        <family val="2"/>
      </rPr>
      <t xml:space="preserve"> Estimated IT Knowledge Base team support required. See "IT Spec" worksheet for estimated rates.</t>
    </r>
  </si>
  <si>
    <r>
      <t>Help Desk Support:</t>
    </r>
    <r>
      <rPr>
        <sz val="10"/>
        <rFont val="Arial"/>
        <family val="2"/>
      </rPr>
      <t xml:space="preserve"> Estimated IT Help Desk team support required. See "IT Spec" worksheet for estimated rates.</t>
    </r>
  </si>
  <si>
    <r>
      <t>Project Management:</t>
    </r>
    <r>
      <rPr>
        <sz val="10"/>
        <rFont val="Arial"/>
        <family val="2"/>
      </rPr>
      <t xml:space="preserve"> Estimated IT Project Management team support required. See "IT Spec" worksheet for estimated rates.</t>
    </r>
  </si>
  <si>
    <r>
      <t>Web Consulting:</t>
    </r>
    <r>
      <rPr>
        <sz val="10"/>
        <rFont val="Arial"/>
        <family val="2"/>
      </rPr>
      <t xml:space="preserve"> Estimated IT Web Consulting team support required. See "IT Spec" worksheet for estimated rates.</t>
    </r>
  </si>
  <si>
    <r>
      <t>Other Consulting:</t>
    </r>
    <r>
      <rPr>
        <sz val="10"/>
        <rFont val="Arial"/>
        <family val="2"/>
      </rPr>
      <t xml:space="preserve"> Estimated vendor consulting support required.</t>
    </r>
  </si>
  <si>
    <r>
      <t>Other/Miscellaneous:</t>
    </r>
    <r>
      <rPr>
        <sz val="10"/>
        <rFont val="Arial"/>
        <family val="2"/>
      </rPr>
      <t xml:space="preserve"> For other personnel costs. Duplicate this line as necessary.</t>
    </r>
  </si>
  <si>
    <r>
      <t>New FTEs Required in IT:</t>
    </r>
    <r>
      <rPr>
        <sz val="10"/>
        <rFont val="Arial"/>
        <family val="2"/>
      </rPr>
      <t xml:space="preserve"> Costs associated with new IT FTEs allocated to the project.</t>
    </r>
  </si>
  <si>
    <r>
      <t>Content Development:</t>
    </r>
    <r>
      <rPr>
        <sz val="10"/>
        <rFont val="Arial"/>
        <family val="2"/>
      </rPr>
      <t xml:space="preserve"> Costs associated with advertising and marketing of project deliverables not included in other costs above. For example, brochure costs for graphic artist, layout and design, etc.</t>
    </r>
  </si>
  <si>
    <r>
      <t>Content Production:</t>
    </r>
    <r>
      <rPr>
        <sz val="10"/>
        <rFont val="Arial"/>
        <family val="2"/>
      </rPr>
      <t xml:space="preserve"> Costs associated with advertising and marketing of project deliverables not included in other costs above. For example, brochure printing costs.</t>
    </r>
  </si>
  <si>
    <r>
      <t>Content Distribution:</t>
    </r>
    <r>
      <rPr>
        <sz val="10"/>
        <rFont val="Arial"/>
        <family val="2"/>
      </rPr>
      <t xml:space="preserve"> Costs associated with advertising and marketing of project deliverables not included in other costs above. For example, postal mail costs.</t>
    </r>
  </si>
  <si>
    <r>
      <t>Other/Miscellaneous:</t>
    </r>
    <r>
      <rPr>
        <sz val="10"/>
        <rFont val="Arial"/>
        <family val="2"/>
      </rPr>
      <t xml:space="preserve"> For other advertising &amp; marketing costs. Duplicate this line as necessary.</t>
    </r>
  </si>
  <si>
    <r>
      <t>Other/Miscellaneous:</t>
    </r>
    <r>
      <rPr>
        <sz val="10"/>
        <rFont val="Arial"/>
        <family val="2"/>
      </rPr>
      <t xml:space="preserve"> For other leasing &amp; rental costs. Duplicate this line as necessary.</t>
    </r>
  </si>
  <si>
    <r>
      <t>Labor costs saved from automating manual process:</t>
    </r>
    <r>
      <rPr>
        <sz val="10"/>
        <rFont val="Arial"/>
        <family val="2"/>
      </rPr>
      <t xml:space="preserve"> As appropriate, estimate the personnel costs that could be saved from automating a now manual process. This estimate is useful in a cost/benefit analysis.</t>
    </r>
  </si>
  <si>
    <r>
      <t>Outsourced costs saved from switching to in-house:</t>
    </r>
    <r>
      <rPr>
        <sz val="10"/>
        <rFont val="Arial"/>
        <family val="2"/>
      </rPr>
      <t xml:space="preserve"> As appropriate, estimate the personnel and other costs that could be saved from completing project deliverables in-house, rather than paying to outsource them. This estimate is useful in a cost/benefit analysis.</t>
    </r>
  </si>
  <si>
    <r>
      <t>Other/Miscellaneous:</t>
    </r>
    <r>
      <rPr>
        <sz val="10"/>
        <rFont val="Arial"/>
        <family val="2"/>
      </rPr>
      <t xml:space="preserve"> For other costs savings. Duplicate this line as necessary.</t>
    </r>
  </si>
  <si>
    <r>
      <t>Application Maintenance Contract:</t>
    </r>
    <r>
      <rPr>
        <sz val="10"/>
        <rFont val="Arial"/>
        <family val="2"/>
      </rPr>
      <t xml:space="preserve"> For updates, support, etc. Usually an annual cost of 30% of the purchase price of the software license. Edit the formulas for something other than 30%. As appropriate, indicate the number maintenance contracts purchased. </t>
    </r>
  </si>
  <si>
    <t>Application Maintenance Contract</t>
  </si>
  <si>
    <t>***Please overwrite the unit cost for any personnel costs where you have more accurate cost information.***</t>
  </si>
  <si>
    <r>
      <t>Office space:</t>
    </r>
    <r>
      <rPr>
        <sz val="10"/>
        <rFont val="Arial"/>
        <family val="2"/>
      </rPr>
      <t xml:space="preserve"> Costs for office space attributable or chargeable to the project. Usually computed as cost per square foot.</t>
    </r>
  </si>
  <si>
    <r>
      <t>Equipment:</t>
    </r>
    <r>
      <rPr>
        <sz val="10"/>
        <rFont val="Arial"/>
        <family val="2"/>
      </rPr>
      <t xml:space="preserve"> Costs for equipment attributable or chargeable to the project.</t>
    </r>
  </si>
  <si>
    <t>IT Project Budget Plan Worksheet</t>
  </si>
  <si>
    <t>IT LT/ES</t>
  </si>
  <si>
    <t>IT CNS</t>
  </si>
  <si>
    <t>Network Load Balance service ($/mo per server)</t>
  </si>
  <si>
    <t>IT SEA/ES</t>
  </si>
  <si>
    <t>IT LT</t>
  </si>
  <si>
    <r>
      <t xml:space="preserve">CNS: </t>
    </r>
    <r>
      <rPr>
        <sz val="10"/>
        <rFont val="Arial"/>
        <family val="2"/>
      </rPr>
      <t>Communications Network Services</t>
    </r>
  </si>
  <si>
    <t>Estimated Project Life Cycle Cost</t>
  </si>
  <si>
    <t>Life Cycle Cost</t>
  </si>
  <si>
    <t>This project budget worksheet is a financial estimate designed to help the project manager and stakeholders assess the direct and indirect costs associated with a project. You should include not only appropriate costs of purchases, but all aspects in the further use and maintenance of the equipment, device, or system. Usually this is a 5 year cost estimate. However, since some projects take multiple years to implement, this worksheet is designed to include all implementation costs in one year (implementation year) plus an additional 4 year cost projection.  This Life Cycle Cost is sometimes refered to as a Total Cost of Ownership.</t>
  </si>
  <si>
    <t>I. Estimate a Life Cycle Cost for the Project:</t>
  </si>
  <si>
    <t>Personnel costs are commonly used to make comparisons between software systems written in-house versus out-sourced solutions. For the most accurate comparison include all personnel costs, both internal IT and non-IT university resources, associated with the project. Including personnel costs also provides a more accurate life cycle cost.</t>
  </si>
  <si>
    <r>
      <rPr>
        <b/>
        <u val="single"/>
        <sz val="10"/>
        <rFont val="Arial"/>
        <family val="2"/>
      </rPr>
      <t>Project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</si>
  <si>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Project Title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</si>
  <si>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Project Leader/Manager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</si>
  <si>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Sponsor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</si>
  <si>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Anticipated Project Start Date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</si>
  <si>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Date Prepared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</si>
  <si>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. For each item on the LCC worksheet enter the "Quantity" required and, if not given or you have more accurate costs, the "Unit Cost".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</si>
  <si>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>. By placing your cursor over a cell, review the comments associated with some cells for assumptions, examples and help.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</si>
  <si>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. Where an assumption may not be correct for your project (e.g., x% increase per year), edit the formulas to correct.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</si>
  <si>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>. Leave blank any items that do not apply to your project.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</si>
  <si>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>. Use the "Other/Miscellaneous" row and duplicate as needed for items not listed.</t>
    </r>
  </si>
  <si>
    <r>
      <t xml:space="preserve">Servers (purchase + reserve for replacement): </t>
    </r>
    <r>
      <rPr>
        <sz val="10"/>
        <rFont val="Arial"/>
        <family val="2"/>
      </rPr>
      <t>Production, development and reserve (spare) servers.</t>
    </r>
  </si>
  <si>
    <r>
      <t xml:space="preserve">Servers Electricity Usage (kWh): </t>
    </r>
    <r>
      <rPr>
        <sz val="10"/>
        <rFont val="Arial"/>
        <family val="2"/>
      </rPr>
      <t>You should be able to get this from the server spec's. Be sure to check for the most up to date rates at, http://www.facilities.vt.edu/utilities/utilities.asp?value=service_rates</t>
    </r>
  </si>
  <si>
    <r>
      <t xml:space="preserve">Hardware Maintenance Contract: </t>
    </r>
    <r>
      <rPr>
        <sz val="10"/>
        <rFont val="Arial"/>
        <family val="2"/>
      </rPr>
      <t>Since this is dependent on the number of servers purchased be sure to include the quantity and unit cost. Usually this is 15% of the server purchase price.</t>
    </r>
  </si>
  <si>
    <r>
      <t xml:space="preserve">Network Connections ($/mo per server): </t>
    </r>
    <r>
      <rPr>
        <sz val="10"/>
        <rFont val="Arial"/>
        <family val="2"/>
      </rPr>
      <t>Assumes Information Technology machine room Ethernet connections.</t>
    </r>
  </si>
  <si>
    <r>
      <t xml:space="preserve">One-time, machine room, network connection fee: </t>
    </r>
    <r>
      <rPr>
        <sz val="10"/>
        <rFont val="Arial"/>
        <family val="2"/>
      </rPr>
      <t>Per server to cover installation costs.</t>
    </r>
  </si>
  <si>
    <r>
      <t xml:space="preserve">Network Load Balance service ($/mo per server): </t>
    </r>
    <r>
      <rPr>
        <sz val="10"/>
        <rFont val="Arial"/>
        <family val="2"/>
      </rPr>
      <t>Optional, recommended service especially for high volume web sites. In addition, it provides redundancy.</t>
    </r>
  </si>
  <si>
    <r>
      <t xml:space="preserve">Networked Storage Requirements: </t>
    </r>
    <r>
      <rPr>
        <sz val="10"/>
        <rFont val="Arial"/>
        <family val="2"/>
      </rPr>
      <t xml:space="preserve">Estimate the number of gigabytes of disk storage required. Note, there is an assumed 10% yearly increase. </t>
    </r>
  </si>
  <si>
    <r>
      <t xml:space="preserve">Other/Miscellaneous: </t>
    </r>
    <r>
      <rPr>
        <sz val="10"/>
        <rFont val="Arial"/>
        <family val="2"/>
      </rPr>
      <t>For other hardware requirements such as, cables, racks, KVM switches. Duplicate this line as necessary.</t>
    </r>
  </si>
  <si>
    <r>
      <t xml:space="preserve">Source:  </t>
    </r>
    <r>
      <rPr>
        <sz val="10"/>
        <rFont val="Arial"/>
        <family val="2"/>
      </rPr>
      <t>(for example, for central IT units)</t>
    </r>
  </si>
  <si>
    <r>
      <t xml:space="preserve">ES: </t>
    </r>
    <r>
      <rPr>
        <sz val="10"/>
        <rFont val="Arial"/>
        <family val="2"/>
      </rPr>
      <t>Enterprise Systems</t>
    </r>
  </si>
  <si>
    <r>
      <t xml:space="preserve">LT: </t>
    </r>
    <r>
      <rPr>
        <sz val="10"/>
        <rFont val="Arial"/>
        <family val="2"/>
      </rPr>
      <t>Learning Technologies</t>
    </r>
  </si>
  <si>
    <r>
      <t xml:space="preserve">Planning: </t>
    </r>
    <r>
      <rPr>
        <sz val="10"/>
        <rFont val="Arial"/>
        <family val="2"/>
      </rPr>
      <t>Administration and Planning</t>
    </r>
  </si>
  <si>
    <r>
      <t xml:space="preserve">SS: </t>
    </r>
    <r>
      <rPr>
        <sz val="10"/>
        <rFont val="Arial"/>
        <family val="2"/>
      </rPr>
      <t>Systems Support</t>
    </r>
  </si>
  <si>
    <r>
      <t xml:space="preserve">SEA: </t>
    </r>
    <r>
      <rPr>
        <sz val="10"/>
        <rFont val="Arial"/>
        <family val="2"/>
      </rPr>
      <t>Systems Engineering and Administration</t>
    </r>
  </si>
  <si>
    <r>
      <t xml:space="preserve">vendor: </t>
    </r>
    <r>
      <rPr>
        <sz val="10"/>
        <rFont val="Arial"/>
        <family val="2"/>
      </rPr>
      <t>Non-university resource</t>
    </r>
  </si>
  <si>
    <r>
      <t xml:space="preserve">VT Electric: </t>
    </r>
    <r>
      <rPr>
        <sz val="10"/>
        <rFont val="Arial"/>
        <family val="2"/>
      </rPr>
      <t>Virginia Tech Electric Service</t>
    </r>
  </si>
  <si>
    <r>
      <t xml:space="preserve">VTOC: </t>
    </r>
    <r>
      <rPr>
        <sz val="10"/>
        <rFont val="Arial"/>
        <family val="2"/>
      </rPr>
      <t>Virginia Tech Operations Center</t>
    </r>
  </si>
  <si>
    <t>Software:</t>
  </si>
  <si>
    <t>Personnel:</t>
  </si>
  <si>
    <t>Advertising &amp; Marketing:</t>
  </si>
  <si>
    <t>Leasing &amp; Rentals:</t>
  </si>
  <si>
    <t>Cost Savings:</t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</si>
  <si>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>. Use worksheet information as appropriate to complete the project scope form.</t>
    </r>
  </si>
  <si>
    <r>
      <rPr>
        <b/>
        <sz val="10"/>
        <rFont val="Arial"/>
        <family val="2"/>
      </rPr>
      <t>7</t>
    </r>
    <r>
      <rPr>
        <sz val="10"/>
        <rFont val="Arial"/>
        <family val="2"/>
      </rPr>
      <t>. If desirable, attach the completed worksheet to the project scope form.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</si>
  <si>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>. Store completed worksheet with the other project management documentation in the project document repository.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</si>
</sst>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left" indent="2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10" fillId="32" borderId="7" xfId="57" applyFont="1" applyAlignment="1">
      <alignment wrapText="1"/>
    </xf>
    <xf numFmtId="0" fontId="0" fillId="32" borderId="7" xfId="57" applyFont="1" applyAlignment="1">
      <alignment wrapText="1"/>
    </xf>
    <xf numFmtId="0" fontId="0" fillId="32" borderId="7" xfId="57" applyFont="1" applyAlignment="1">
      <alignment wrapText="1"/>
    </xf>
    <xf numFmtId="0" fontId="5" fillId="32" borderId="7" xfId="57" applyFont="1" applyAlignment="1">
      <alignment wrapText="1"/>
    </xf>
    <xf numFmtId="0" fontId="1" fillId="32" borderId="7" xfId="57" applyFont="1" applyAlignment="1">
      <alignment wrapText="1"/>
    </xf>
    <xf numFmtId="0" fontId="1" fillId="32" borderId="7" xfId="57" applyFont="1" applyAlignment="1">
      <alignment horizontal="left" wrapText="1" indent="1"/>
    </xf>
    <xf numFmtId="0" fontId="7" fillId="32" borderId="7" xfId="57" applyFont="1" applyAlignment="1">
      <alignment horizontal="left" wrapText="1" indent="1"/>
    </xf>
    <xf numFmtId="0" fontId="7" fillId="32" borderId="7" xfId="57" applyFont="1" applyAlignment="1">
      <alignment wrapText="1"/>
    </xf>
    <xf numFmtId="0" fontId="2" fillId="32" borderId="7" xfId="57" applyFont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1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11" fillId="0" borderId="2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J1"/>
    </sheetView>
  </sheetViews>
  <sheetFormatPr defaultColWidth="8.8515625" defaultRowHeight="12.75"/>
  <cols>
    <col min="1" max="1" width="44.28125" style="5" customWidth="1"/>
    <col min="2" max="2" width="14.140625" style="5" customWidth="1"/>
    <col min="3" max="3" width="8.7109375" style="5" customWidth="1"/>
    <col min="4" max="4" width="12.8515625" style="5" customWidth="1"/>
    <col min="5" max="9" width="14.7109375" style="9" customWidth="1"/>
    <col min="10" max="10" width="16.421875" style="5" customWidth="1"/>
    <col min="11" max="16384" width="8.8515625" style="5" customWidth="1"/>
  </cols>
  <sheetData>
    <row r="1" spans="1:10" ht="15.75">
      <c r="A1" s="76" t="s">
        <v>127</v>
      </c>
      <c r="B1" s="77"/>
      <c r="C1" s="77"/>
      <c r="D1" s="77"/>
      <c r="E1" s="78"/>
      <c r="F1" s="78"/>
      <c r="G1" s="78"/>
      <c r="H1" s="78"/>
      <c r="I1" s="78"/>
      <c r="J1" s="79"/>
    </row>
    <row r="2" spans="1:10" ht="16.5" thickBot="1">
      <c r="A2" s="85" t="s">
        <v>134</v>
      </c>
      <c r="B2" s="86"/>
      <c r="C2" s="86"/>
      <c r="D2" s="86"/>
      <c r="E2" s="87"/>
      <c r="F2" s="87"/>
      <c r="G2" s="87"/>
      <c r="H2" s="87"/>
      <c r="I2" s="87"/>
      <c r="J2" s="88"/>
    </row>
    <row r="3" spans="1:10" ht="26.25" customHeight="1">
      <c r="A3" s="89" t="s">
        <v>140</v>
      </c>
      <c r="B3" s="90"/>
      <c r="C3" s="90"/>
      <c r="D3" s="90"/>
      <c r="E3" s="90"/>
      <c r="F3" s="93" t="s">
        <v>139</v>
      </c>
      <c r="G3" s="93"/>
      <c r="H3" s="94"/>
      <c r="I3" s="94"/>
      <c r="J3" s="95"/>
    </row>
    <row r="4" spans="1:10" ht="26.25" customHeight="1">
      <c r="A4" s="91" t="s">
        <v>141</v>
      </c>
      <c r="B4" s="92"/>
      <c r="C4" s="92"/>
      <c r="D4" s="92"/>
      <c r="E4" s="92"/>
      <c r="F4" s="96" t="s">
        <v>143</v>
      </c>
      <c r="G4" s="93"/>
      <c r="H4" s="94"/>
      <c r="I4" s="94"/>
      <c r="J4" s="95"/>
    </row>
    <row r="5" spans="1:10" ht="26.25" customHeight="1" thickBot="1">
      <c r="A5" s="80" t="s">
        <v>142</v>
      </c>
      <c r="B5" s="81"/>
      <c r="C5" s="81"/>
      <c r="D5" s="81"/>
      <c r="E5" s="81"/>
      <c r="F5" s="82" t="s">
        <v>144</v>
      </c>
      <c r="G5" s="83"/>
      <c r="H5" s="81"/>
      <c r="I5" s="81"/>
      <c r="J5" s="84"/>
    </row>
    <row r="6" spans="1:10" s="18" customFormat="1" ht="38.25">
      <c r="A6" s="26" t="s">
        <v>100</v>
      </c>
      <c r="B6" s="27" t="s">
        <v>24</v>
      </c>
      <c r="C6" s="27" t="s">
        <v>19</v>
      </c>
      <c r="D6" s="27" t="s">
        <v>57</v>
      </c>
      <c r="E6" s="38" t="s">
        <v>64</v>
      </c>
      <c r="F6" s="39" t="s">
        <v>60</v>
      </c>
      <c r="G6" s="38" t="s">
        <v>61</v>
      </c>
      <c r="H6" s="39" t="s">
        <v>62</v>
      </c>
      <c r="I6" s="39" t="s">
        <v>63</v>
      </c>
      <c r="J6" s="39" t="s">
        <v>51</v>
      </c>
    </row>
    <row r="7" spans="1:7" ht="12.75">
      <c r="A7" s="10" t="s">
        <v>34</v>
      </c>
      <c r="B7" s="5" t="s">
        <v>3</v>
      </c>
      <c r="C7" s="11"/>
      <c r="D7" s="9"/>
      <c r="E7" s="32">
        <f>C7*D7</f>
        <v>0</v>
      </c>
      <c r="G7" s="32"/>
    </row>
    <row r="8" spans="1:9" ht="12.75">
      <c r="A8" s="10" t="s">
        <v>46</v>
      </c>
      <c r="B8" s="5" t="s">
        <v>35</v>
      </c>
      <c r="C8" s="11"/>
      <c r="D8" s="5">
        <v>0.03277</v>
      </c>
      <c r="E8" s="32">
        <f>C8*D8</f>
        <v>0</v>
      </c>
      <c r="F8" s="9">
        <f>E8*1.04</f>
        <v>0</v>
      </c>
      <c r="G8" s="9">
        <f>F8*1.04</f>
        <v>0</v>
      </c>
      <c r="H8" s="9">
        <f>G8*1.04</f>
        <v>0</v>
      </c>
      <c r="I8" s="9">
        <f>H8*1.04</f>
        <v>0</v>
      </c>
    </row>
    <row r="9" spans="1:5" ht="12.75">
      <c r="A9" s="10" t="s">
        <v>30</v>
      </c>
      <c r="B9" s="5" t="s">
        <v>17</v>
      </c>
      <c r="C9" s="11"/>
      <c r="D9" s="9"/>
      <c r="E9" s="32"/>
    </row>
    <row r="10" spans="1:9" ht="12.75">
      <c r="A10" s="10" t="s">
        <v>47</v>
      </c>
      <c r="B10" s="5" t="s">
        <v>129</v>
      </c>
      <c r="C10" s="11"/>
      <c r="D10" s="9">
        <v>50</v>
      </c>
      <c r="E10" s="32">
        <f>C10*(D10*12)</f>
        <v>0</v>
      </c>
      <c r="F10" s="9">
        <f>C10*(D10*12)</f>
        <v>0</v>
      </c>
      <c r="G10" s="32">
        <f>C10*(D10*12)</f>
        <v>0</v>
      </c>
      <c r="H10" s="9">
        <f>C10*(D10*12)</f>
        <v>0</v>
      </c>
      <c r="I10" s="9">
        <f>C10*(D10*12)</f>
        <v>0</v>
      </c>
    </row>
    <row r="11" spans="1:7" ht="12.75">
      <c r="A11" s="10" t="s">
        <v>99</v>
      </c>
      <c r="B11" s="5" t="s">
        <v>129</v>
      </c>
      <c r="C11" s="11"/>
      <c r="D11" s="9">
        <v>100</v>
      </c>
      <c r="E11" s="32">
        <f>C11*D11</f>
        <v>0</v>
      </c>
      <c r="G11" s="32"/>
    </row>
    <row r="12" spans="1:9" ht="12.75">
      <c r="A12" s="10" t="s">
        <v>130</v>
      </c>
      <c r="B12" s="5" t="s">
        <v>129</v>
      </c>
      <c r="C12" s="11"/>
      <c r="D12" s="9">
        <v>50</v>
      </c>
      <c r="E12" s="32">
        <f>C12*(D12*12)</f>
        <v>0</v>
      </c>
      <c r="F12" s="9">
        <f>C12*(D12*12)</f>
        <v>0</v>
      </c>
      <c r="G12" s="32">
        <f>C12*(D12*12)</f>
        <v>0</v>
      </c>
      <c r="H12" s="9">
        <f>C12*(D12*12)</f>
        <v>0</v>
      </c>
      <c r="I12" s="9">
        <f>C12*(D12*12)</f>
        <v>0</v>
      </c>
    </row>
    <row r="13" spans="1:9" s="16" customFormat="1" ht="12.75">
      <c r="A13" s="19" t="s">
        <v>48</v>
      </c>
      <c r="B13" s="16" t="s">
        <v>17</v>
      </c>
      <c r="C13" s="51"/>
      <c r="D13" s="17">
        <v>37</v>
      </c>
      <c r="E13" s="35">
        <f>C13*D13</f>
        <v>0</v>
      </c>
      <c r="F13" s="17">
        <f>E13*1.1</f>
        <v>0</v>
      </c>
      <c r="G13" s="17">
        <f>F13*1.1</f>
        <v>0</v>
      </c>
      <c r="H13" s="17">
        <f>G13*1.1</f>
        <v>0</v>
      </c>
      <c r="I13" s="17">
        <f>H13*1.1</f>
        <v>0</v>
      </c>
    </row>
    <row r="14" spans="1:10" s="16" customFormat="1" ht="12.75">
      <c r="A14" s="12" t="s">
        <v>90</v>
      </c>
      <c r="B14" s="13"/>
      <c r="C14" s="14"/>
      <c r="D14" s="15"/>
      <c r="E14" s="33"/>
      <c r="F14" s="15"/>
      <c r="G14" s="15"/>
      <c r="H14" s="15"/>
      <c r="I14" s="15"/>
      <c r="J14" s="13"/>
    </row>
    <row r="15" spans="1:10" ht="12.75">
      <c r="A15" s="28" t="s">
        <v>44</v>
      </c>
      <c r="B15" s="29"/>
      <c r="C15" s="29"/>
      <c r="D15" s="29"/>
      <c r="E15" s="34">
        <f>SUM(E7:E14)</f>
        <v>0</v>
      </c>
      <c r="F15" s="30">
        <f>SUM(F7:F14)</f>
        <v>0</v>
      </c>
      <c r="G15" s="34">
        <f>SUM(G7:G14)</f>
        <v>0</v>
      </c>
      <c r="H15" s="30">
        <f>SUM(H7:H14)</f>
        <v>0</v>
      </c>
      <c r="I15" s="30">
        <f>SUM(I7:I14)</f>
        <v>0</v>
      </c>
      <c r="J15" s="30">
        <f>SUM(E15:I15)</f>
        <v>0</v>
      </c>
    </row>
    <row r="16" spans="5:7" ht="12.75">
      <c r="E16" s="32"/>
      <c r="G16" s="32"/>
    </row>
    <row r="17" spans="1:7" ht="12.75">
      <c r="A17" s="23" t="s">
        <v>36</v>
      </c>
      <c r="E17" s="32"/>
      <c r="G17" s="32"/>
    </row>
    <row r="18" spans="1:7" ht="12.75">
      <c r="A18" s="10" t="s">
        <v>37</v>
      </c>
      <c r="B18" s="5" t="s">
        <v>31</v>
      </c>
      <c r="E18" s="32">
        <f>C18*D18</f>
        <v>0</v>
      </c>
      <c r="G18" s="32"/>
    </row>
    <row r="19" spans="1:9" s="16" customFormat="1" ht="12.75">
      <c r="A19" s="19" t="s">
        <v>123</v>
      </c>
      <c r="B19" s="16" t="s">
        <v>3</v>
      </c>
      <c r="E19" s="35">
        <f>E18*0.3</f>
        <v>0</v>
      </c>
      <c r="F19" s="17">
        <f>E18*0.3</f>
        <v>0</v>
      </c>
      <c r="G19" s="35">
        <f>E18*0.3</f>
        <v>0</v>
      </c>
      <c r="H19" s="17">
        <f>E18*0.3</f>
        <v>0</v>
      </c>
      <c r="I19" s="17">
        <f>E18*0.3</f>
        <v>0</v>
      </c>
    </row>
    <row r="20" spans="1:10" s="16" customFormat="1" ht="12.75">
      <c r="A20" s="12" t="s">
        <v>90</v>
      </c>
      <c r="B20" s="13"/>
      <c r="C20" s="13"/>
      <c r="D20" s="13"/>
      <c r="E20" s="33"/>
      <c r="F20" s="15"/>
      <c r="G20" s="33"/>
      <c r="H20" s="15"/>
      <c r="I20" s="15"/>
      <c r="J20" s="13"/>
    </row>
    <row r="21" spans="1:10" ht="12.75">
      <c r="A21" s="28" t="s">
        <v>33</v>
      </c>
      <c r="B21" s="29"/>
      <c r="C21" s="29"/>
      <c r="D21" s="29"/>
      <c r="E21" s="34">
        <f>SUM(E18:E20)</f>
        <v>0</v>
      </c>
      <c r="F21" s="30">
        <f>SUM(F18:F20)</f>
        <v>0</v>
      </c>
      <c r="G21" s="34">
        <f>SUM(G18:G20)</f>
        <v>0</v>
      </c>
      <c r="H21" s="30">
        <f>SUM(H18:H20)</f>
        <v>0</v>
      </c>
      <c r="I21" s="30">
        <f>SUM(I18:I20)</f>
        <v>0</v>
      </c>
      <c r="J21" s="30">
        <f>SUM(E21:I21)</f>
        <v>0</v>
      </c>
    </row>
    <row r="22" spans="5:10" ht="12.75">
      <c r="E22" s="32"/>
      <c r="G22" s="32"/>
      <c r="J22" s="17"/>
    </row>
    <row r="23" spans="1:10" ht="12.75">
      <c r="A23" s="23" t="s">
        <v>32</v>
      </c>
      <c r="C23" s="27"/>
      <c r="D23" s="18"/>
      <c r="E23" s="32"/>
      <c r="G23" s="32"/>
      <c r="J23" s="17"/>
    </row>
    <row r="24" spans="1:9" ht="12.75">
      <c r="A24" s="10" t="s">
        <v>18</v>
      </c>
      <c r="B24" s="5" t="s">
        <v>17</v>
      </c>
      <c r="D24" s="9">
        <f>('OS-HW Admin'!$D$2)</f>
        <v>34.20394471153846</v>
      </c>
      <c r="E24" s="32">
        <f aca="true" t="shared" si="0" ref="E24:E31">C24*D24</f>
        <v>0</v>
      </c>
      <c r="F24" s="9">
        <f aca="true" t="shared" si="1" ref="F24:I29">E24*1.03</f>
        <v>0</v>
      </c>
      <c r="G24" s="32">
        <f t="shared" si="1"/>
        <v>0</v>
      </c>
      <c r="H24" s="9">
        <f t="shared" si="1"/>
        <v>0</v>
      </c>
      <c r="I24" s="9">
        <f t="shared" si="1"/>
        <v>0</v>
      </c>
    </row>
    <row r="25" spans="1:9" ht="12.75">
      <c r="A25" s="10" t="s">
        <v>23</v>
      </c>
      <c r="B25" s="5" t="s">
        <v>131</v>
      </c>
      <c r="D25" s="9">
        <f>('Application Admin'!$E$2)</f>
        <v>34.20394471153846</v>
      </c>
      <c r="E25" s="32">
        <f t="shared" si="0"/>
        <v>0</v>
      </c>
      <c r="F25" s="9">
        <f t="shared" si="1"/>
        <v>0</v>
      </c>
      <c r="G25" s="32">
        <f t="shared" si="1"/>
        <v>0</v>
      </c>
      <c r="H25" s="9">
        <f t="shared" si="1"/>
        <v>0</v>
      </c>
      <c r="I25" s="9">
        <f t="shared" si="1"/>
        <v>0</v>
      </c>
    </row>
    <row r="26" spans="1:9" ht="12.75">
      <c r="A26" s="10" t="s">
        <v>0</v>
      </c>
      <c r="B26" s="5" t="s">
        <v>132</v>
      </c>
      <c r="D26" s="9">
        <f>('IT Spec'!$E$2)</f>
        <v>25.25403605769231</v>
      </c>
      <c r="E26" s="32">
        <f t="shared" si="0"/>
        <v>0</v>
      </c>
      <c r="F26" s="9">
        <f t="shared" si="1"/>
        <v>0</v>
      </c>
      <c r="G26" s="32">
        <f t="shared" si="1"/>
        <v>0</v>
      </c>
      <c r="H26" s="9">
        <f t="shared" si="1"/>
        <v>0</v>
      </c>
      <c r="I26" s="9">
        <f t="shared" si="1"/>
        <v>0</v>
      </c>
    </row>
    <row r="27" spans="1:9" ht="12.75">
      <c r="A27" s="10" t="s">
        <v>20</v>
      </c>
      <c r="B27" s="5" t="s">
        <v>4</v>
      </c>
      <c r="D27" s="9">
        <f>('IT Spec'!$E$4)</f>
        <v>34.20394471153846</v>
      </c>
      <c r="E27" s="32">
        <f t="shared" si="0"/>
        <v>0</v>
      </c>
      <c r="F27" s="9">
        <f t="shared" si="1"/>
        <v>0</v>
      </c>
      <c r="G27" s="32">
        <f t="shared" si="1"/>
        <v>0</v>
      </c>
      <c r="H27" s="9">
        <f t="shared" si="1"/>
        <v>0</v>
      </c>
      <c r="I27" s="9">
        <f t="shared" si="1"/>
        <v>0</v>
      </c>
    </row>
    <row r="28" spans="1:9" ht="12.75">
      <c r="A28" s="10" t="s">
        <v>1</v>
      </c>
      <c r="B28" s="5" t="s">
        <v>4</v>
      </c>
      <c r="D28" s="9">
        <f>('IT Spec'!$E$2)</f>
        <v>25.25403605769231</v>
      </c>
      <c r="E28" s="32">
        <f t="shared" si="0"/>
        <v>0</v>
      </c>
      <c r="F28" s="9">
        <f t="shared" si="1"/>
        <v>0</v>
      </c>
      <c r="G28" s="32">
        <f t="shared" si="1"/>
        <v>0</v>
      </c>
      <c r="H28" s="9">
        <f t="shared" si="1"/>
        <v>0</v>
      </c>
      <c r="I28" s="9">
        <f t="shared" si="1"/>
        <v>0</v>
      </c>
    </row>
    <row r="29" spans="1:9" s="16" customFormat="1" ht="12.75">
      <c r="A29" s="19" t="s">
        <v>2</v>
      </c>
      <c r="B29" s="16" t="s">
        <v>5</v>
      </c>
      <c r="D29" s="17">
        <f>('IT Spec'!$E$6)</f>
        <v>47.54297596153846</v>
      </c>
      <c r="E29" s="35">
        <f t="shared" si="0"/>
        <v>0</v>
      </c>
      <c r="F29" s="17">
        <f t="shared" si="1"/>
        <v>0</v>
      </c>
      <c r="G29" s="35">
        <f t="shared" si="1"/>
        <v>0</v>
      </c>
      <c r="H29" s="17">
        <f t="shared" si="1"/>
        <v>0</v>
      </c>
      <c r="I29" s="17">
        <f t="shared" si="1"/>
        <v>0</v>
      </c>
    </row>
    <row r="30" spans="1:9" ht="12.75">
      <c r="A30" s="10" t="s">
        <v>21</v>
      </c>
      <c r="B30" s="5" t="s">
        <v>128</v>
      </c>
      <c r="D30" s="9">
        <f>('IT Spec'!$E$4)</f>
        <v>34.20394471153846</v>
      </c>
      <c r="E30" s="32">
        <f t="shared" si="0"/>
        <v>0</v>
      </c>
      <c r="F30" s="9">
        <f aca="true" t="shared" si="2" ref="F30:I33">E30*1.03</f>
        <v>0</v>
      </c>
      <c r="G30" s="32">
        <f t="shared" si="2"/>
        <v>0</v>
      </c>
      <c r="H30" s="9">
        <f t="shared" si="2"/>
        <v>0</v>
      </c>
      <c r="I30" s="9">
        <f t="shared" si="2"/>
        <v>0</v>
      </c>
    </row>
    <row r="31" spans="1:9" s="16" customFormat="1" ht="12.75">
      <c r="A31" s="19" t="s">
        <v>43</v>
      </c>
      <c r="B31" s="16" t="s">
        <v>3</v>
      </c>
      <c r="D31" s="17"/>
      <c r="E31" s="35">
        <f t="shared" si="0"/>
        <v>0</v>
      </c>
      <c r="F31" s="17">
        <f t="shared" si="2"/>
        <v>0</v>
      </c>
      <c r="G31" s="35">
        <f t="shared" si="2"/>
        <v>0</v>
      </c>
      <c r="H31" s="17">
        <f t="shared" si="2"/>
        <v>0</v>
      </c>
      <c r="I31" s="17">
        <f t="shared" si="2"/>
        <v>0</v>
      </c>
    </row>
    <row r="32" spans="1:9" s="16" customFormat="1" ht="12.75">
      <c r="A32" s="19" t="s">
        <v>90</v>
      </c>
      <c r="D32" s="17"/>
      <c r="E32" s="35"/>
      <c r="F32" s="17"/>
      <c r="G32" s="35"/>
      <c r="H32" s="17"/>
      <c r="I32" s="17"/>
    </row>
    <row r="33" spans="1:10" ht="12.75">
      <c r="A33" s="52" t="s">
        <v>56</v>
      </c>
      <c r="B33" s="53"/>
      <c r="C33" s="53"/>
      <c r="D33" s="53"/>
      <c r="E33" s="54">
        <f>C33*D33</f>
        <v>0</v>
      </c>
      <c r="F33" s="55">
        <f t="shared" si="2"/>
        <v>0</v>
      </c>
      <c r="G33" s="54">
        <f t="shared" si="2"/>
        <v>0</v>
      </c>
      <c r="H33" s="55">
        <f t="shared" si="2"/>
        <v>0</v>
      </c>
      <c r="I33" s="55">
        <f t="shared" si="2"/>
        <v>0</v>
      </c>
      <c r="J33" s="15"/>
    </row>
    <row r="34" spans="1:10" ht="12.75">
      <c r="A34" s="29" t="s">
        <v>45</v>
      </c>
      <c r="B34" s="29"/>
      <c r="C34" s="29"/>
      <c r="D34" s="29"/>
      <c r="E34" s="34">
        <f>SUM(E24:E33)</f>
        <v>0</v>
      </c>
      <c r="F34" s="30">
        <f>SUM(F24:F33)</f>
        <v>0</v>
      </c>
      <c r="G34" s="34">
        <f>SUM(G24:G33)</f>
        <v>0</v>
      </c>
      <c r="H34" s="30">
        <f>SUM(H24:H33)</f>
        <v>0</v>
      </c>
      <c r="I34" s="30">
        <f>SUM(I24:I33)</f>
        <v>0</v>
      </c>
      <c r="J34" s="30">
        <f>SUM(E34:I34)</f>
        <v>0</v>
      </c>
    </row>
    <row r="35" spans="5:10" ht="12.75">
      <c r="E35" s="32"/>
      <c r="G35" s="32"/>
      <c r="J35" s="9"/>
    </row>
    <row r="36" spans="1:10" s="18" customFormat="1" ht="12.75">
      <c r="A36" s="26" t="s">
        <v>38</v>
      </c>
      <c r="C36" s="27"/>
      <c r="E36" s="36"/>
      <c r="F36" s="20"/>
      <c r="G36" s="36"/>
      <c r="H36" s="20"/>
      <c r="I36" s="20"/>
      <c r="J36" s="20"/>
    </row>
    <row r="37" spans="1:10" ht="12.75">
      <c r="A37" s="10" t="s">
        <v>39</v>
      </c>
      <c r="E37" s="32">
        <f>C37*D37</f>
        <v>0</v>
      </c>
      <c r="G37" s="32"/>
      <c r="J37" s="9"/>
    </row>
    <row r="38" spans="1:10" ht="12.75">
      <c r="A38" s="10" t="s">
        <v>40</v>
      </c>
      <c r="E38" s="32">
        <f>C38*D38</f>
        <v>0</v>
      </c>
      <c r="G38" s="32"/>
      <c r="J38" s="9"/>
    </row>
    <row r="39" spans="1:10" s="16" customFormat="1" ht="12.75">
      <c r="A39" s="19" t="s">
        <v>41</v>
      </c>
      <c r="E39" s="35">
        <f>C39*D39</f>
        <v>0</v>
      </c>
      <c r="F39" s="17"/>
      <c r="G39" s="35"/>
      <c r="H39" s="17"/>
      <c r="I39" s="17"/>
      <c r="J39" s="17"/>
    </row>
    <row r="40" spans="1:10" s="16" customFormat="1" ht="12.75">
      <c r="A40" s="19" t="s">
        <v>90</v>
      </c>
      <c r="E40" s="35"/>
      <c r="F40" s="17"/>
      <c r="G40" s="35"/>
      <c r="H40" s="17"/>
      <c r="I40" s="17"/>
      <c r="J40" s="17"/>
    </row>
    <row r="41" spans="1:10" ht="12.75">
      <c r="A41" s="56" t="s">
        <v>42</v>
      </c>
      <c r="B41" s="57"/>
      <c r="C41" s="57"/>
      <c r="D41" s="57"/>
      <c r="E41" s="58">
        <f>SUM(E37:E40)</f>
        <v>0</v>
      </c>
      <c r="F41" s="59">
        <f>SUM(F37:F40)</f>
        <v>0</v>
      </c>
      <c r="G41" s="58">
        <f>SUM(G37:G40)</f>
        <v>0</v>
      </c>
      <c r="H41" s="59">
        <f>SUM(H37:H40)</f>
        <v>0</v>
      </c>
      <c r="I41" s="59">
        <f>SUM(I37:I40)</f>
        <v>0</v>
      </c>
      <c r="J41" s="59">
        <f>SUM(E41:I41)</f>
        <v>0</v>
      </c>
    </row>
    <row r="42" spans="1:10" ht="12.75">
      <c r="A42" s="28"/>
      <c r="B42" s="63"/>
      <c r="C42" s="63"/>
      <c r="D42" s="63"/>
      <c r="E42" s="64"/>
      <c r="F42" s="65"/>
      <c r="G42" s="64"/>
      <c r="H42" s="65"/>
      <c r="I42" s="65"/>
      <c r="J42" s="65"/>
    </row>
    <row r="43" spans="1:10" ht="12.75">
      <c r="A43" s="26" t="s">
        <v>91</v>
      </c>
      <c r="B43" s="63"/>
      <c r="C43" s="63"/>
      <c r="D43" s="63"/>
      <c r="E43" s="64"/>
      <c r="F43" s="65"/>
      <c r="G43" s="64"/>
      <c r="H43" s="65"/>
      <c r="I43" s="65"/>
      <c r="J43" s="65"/>
    </row>
    <row r="44" spans="1:10" ht="12.75">
      <c r="A44" s="10" t="s">
        <v>92</v>
      </c>
      <c r="B44" s="63"/>
      <c r="C44" s="63"/>
      <c r="D44" s="63"/>
      <c r="E44" s="64">
        <f>C44*D44</f>
        <v>0</v>
      </c>
      <c r="F44" s="65"/>
      <c r="G44" s="64"/>
      <c r="H44" s="65"/>
      <c r="I44" s="65"/>
      <c r="J44" s="65"/>
    </row>
    <row r="45" spans="1:10" ht="12.75">
      <c r="A45" s="10" t="s">
        <v>93</v>
      </c>
      <c r="B45" s="63"/>
      <c r="C45" s="63"/>
      <c r="D45" s="63"/>
      <c r="E45" s="64">
        <f>C45*D45</f>
        <v>0</v>
      </c>
      <c r="F45" s="65"/>
      <c r="G45" s="64"/>
      <c r="H45" s="65"/>
      <c r="I45" s="65"/>
      <c r="J45" s="65"/>
    </row>
    <row r="46" spans="1:10" ht="12.75">
      <c r="A46" s="10" t="s">
        <v>90</v>
      </c>
      <c r="B46" s="63"/>
      <c r="C46" s="63"/>
      <c r="D46" s="63"/>
      <c r="E46" s="64"/>
      <c r="F46" s="65"/>
      <c r="G46" s="64"/>
      <c r="H46" s="65"/>
      <c r="I46" s="65"/>
      <c r="J46" s="65"/>
    </row>
    <row r="47" spans="1:10" ht="12.75">
      <c r="A47" s="56" t="s">
        <v>94</v>
      </c>
      <c r="B47" s="57"/>
      <c r="C47" s="57"/>
      <c r="D47" s="57"/>
      <c r="E47" s="58">
        <f>SUM(E44:E46)</f>
        <v>0</v>
      </c>
      <c r="F47" s="58">
        <f>SUM(F44:F46)</f>
        <v>0</v>
      </c>
      <c r="G47" s="58">
        <f>SUM(G44:G46)</f>
        <v>0</v>
      </c>
      <c r="H47" s="58">
        <f>SUM(H44:H46)</f>
        <v>0</v>
      </c>
      <c r="I47" s="58">
        <f>SUM(I44:I46)</f>
        <v>0</v>
      </c>
      <c r="J47" s="59">
        <f>SUM(E47:I47)</f>
        <v>0</v>
      </c>
    </row>
    <row r="48" spans="1:10" ht="13.5" thickBot="1">
      <c r="A48" s="21"/>
      <c r="B48" s="21"/>
      <c r="C48" s="21"/>
      <c r="D48" s="21"/>
      <c r="E48" s="37"/>
      <c r="F48" s="22"/>
      <c r="G48" s="37"/>
      <c r="H48" s="22"/>
      <c r="I48" s="22"/>
      <c r="J48" s="21"/>
    </row>
    <row r="49" spans="1:10" ht="13.5" thickTop="1">
      <c r="A49" s="24" t="s">
        <v>51</v>
      </c>
      <c r="B49" s="24"/>
      <c r="C49" s="24"/>
      <c r="D49" s="24"/>
      <c r="E49" s="31">
        <f>E15+E21+E34+E41+E47</f>
        <v>0</v>
      </c>
      <c r="F49" s="31">
        <f>F15+F21+F34+F41+F47</f>
        <v>0</v>
      </c>
      <c r="G49" s="31">
        <f>G15+G21+G34+G41+G47</f>
        <v>0</v>
      </c>
      <c r="H49" s="31">
        <f>H15+H21+H34+H41+H47</f>
        <v>0</v>
      </c>
      <c r="I49" s="31">
        <f>I15+I21+I34+I41+I47</f>
        <v>0</v>
      </c>
      <c r="J49" s="25">
        <f>SUM(E49:I49)</f>
        <v>0</v>
      </c>
    </row>
    <row r="50" ht="12.75"/>
    <row r="51" ht="12.75">
      <c r="A51" s="24" t="s">
        <v>83</v>
      </c>
    </row>
    <row r="52" spans="1:5" ht="12.75">
      <c r="A52" s="10" t="s">
        <v>84</v>
      </c>
      <c r="E52" s="9">
        <f>C52*D52</f>
        <v>0</v>
      </c>
    </row>
    <row r="53" spans="1:10" ht="12.75">
      <c r="A53" s="10" t="s">
        <v>86</v>
      </c>
      <c r="B53" s="16"/>
      <c r="C53" s="16"/>
      <c r="D53" s="16"/>
      <c r="E53" s="17">
        <f>C53*D53</f>
        <v>0</v>
      </c>
      <c r="F53" s="17"/>
      <c r="G53" s="17"/>
      <c r="H53" s="17"/>
      <c r="I53" s="17"/>
      <c r="J53" s="16"/>
    </row>
    <row r="54" spans="1:10" ht="13.5" thickBot="1">
      <c r="A54" s="10" t="s">
        <v>90</v>
      </c>
      <c r="B54" s="16"/>
      <c r="C54" s="16"/>
      <c r="D54" s="16"/>
      <c r="E54" s="17"/>
      <c r="F54" s="17"/>
      <c r="G54" s="17"/>
      <c r="H54" s="17"/>
      <c r="I54" s="17"/>
      <c r="J54" s="16"/>
    </row>
    <row r="55" spans="1:10" ht="13.5" thickTop="1">
      <c r="A55" s="60" t="s">
        <v>85</v>
      </c>
      <c r="B55" s="61"/>
      <c r="C55" s="61"/>
      <c r="D55" s="61"/>
      <c r="E55" s="62">
        <f>SUM(E52:E54)</f>
        <v>0</v>
      </c>
      <c r="F55" s="62">
        <f>SUM(F52:F54)</f>
        <v>0</v>
      </c>
      <c r="G55" s="62">
        <f>SUM(G52:G54)</f>
        <v>0</v>
      </c>
      <c r="H55" s="62">
        <f>SUM(H52:H54)</f>
        <v>0</v>
      </c>
      <c r="I55" s="62">
        <f>SUM(I52:I54)</f>
        <v>0</v>
      </c>
      <c r="J55" s="62">
        <f>SUM(E55:I55)</f>
        <v>0</v>
      </c>
    </row>
    <row r="57" spans="1:10" ht="13.5" thickBot="1">
      <c r="A57" s="21"/>
      <c r="B57" s="21"/>
      <c r="C57" s="21"/>
      <c r="D57" s="21"/>
      <c r="E57" s="22"/>
      <c r="F57" s="22"/>
      <c r="G57" s="22"/>
      <c r="H57" s="22"/>
      <c r="I57" s="22"/>
      <c r="J57" s="21"/>
    </row>
    <row r="58" spans="1:10" ht="3" customHeight="1" thickBot="1" thickTop="1">
      <c r="A58" s="49"/>
      <c r="B58" s="49"/>
      <c r="C58" s="49"/>
      <c r="D58" s="49"/>
      <c r="E58" s="50"/>
      <c r="F58" s="50"/>
      <c r="G58" s="50"/>
      <c r="H58" s="50"/>
      <c r="I58" s="50"/>
      <c r="J58" s="49"/>
    </row>
    <row r="59" spans="1:10" ht="13.5" thickTop="1">
      <c r="A59" s="24" t="s">
        <v>135</v>
      </c>
      <c r="E59" s="9">
        <f aca="true" t="shared" si="3" ref="E59:J59">E49-E55</f>
        <v>0</v>
      </c>
      <c r="F59" s="9">
        <f t="shared" si="3"/>
        <v>0</v>
      </c>
      <c r="G59" s="9">
        <f t="shared" si="3"/>
        <v>0</v>
      </c>
      <c r="H59" s="9">
        <f t="shared" si="3"/>
        <v>0</v>
      </c>
      <c r="I59" s="9">
        <f t="shared" si="3"/>
        <v>0</v>
      </c>
      <c r="J59" s="9">
        <f t="shared" si="3"/>
        <v>0</v>
      </c>
    </row>
  </sheetData>
  <sheetProtection/>
  <mergeCells count="8">
    <mergeCell ref="A1:J1"/>
    <mergeCell ref="A5:E5"/>
    <mergeCell ref="F5:J5"/>
    <mergeCell ref="A2:J2"/>
    <mergeCell ref="A3:E3"/>
    <mergeCell ref="A4:E4"/>
    <mergeCell ref="F3:J3"/>
    <mergeCell ref="F4:J4"/>
  </mergeCells>
  <printOptions gridLines="1"/>
  <pageMargins left="0" right="0" top="1" bottom="1" header="0.5" footer="0.5"/>
  <pageSetup horizontalDpi="600" verticalDpi="600" orientation="landscape" paperSize="5" r:id="rId3"/>
  <headerFooter alignWithMargins="0">
    <oddFooter>&amp;L&amp;9&amp;F&amp;C&amp;9Page &amp;P of &amp;N&amp;R&amp;9Last revised:   1/6/2011 3:12 PM</oddFooter>
  </headerFooter>
  <ignoredErrors>
    <ignoredError sqref="D27 E11:E1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  <col min="2" max="2" width="13.7109375" style="0" bestFit="1" customWidth="1"/>
    <col min="3" max="3" width="13.57421875" style="0" bestFit="1" customWidth="1"/>
    <col min="4" max="4" width="10.7109375" style="0" bestFit="1" customWidth="1"/>
    <col min="5" max="5" width="10.421875" style="0" bestFit="1" customWidth="1"/>
  </cols>
  <sheetData>
    <row r="1" spans="2:5" ht="26.25" customHeight="1">
      <c r="B1" t="s">
        <v>50</v>
      </c>
      <c r="C1" s="4" t="s">
        <v>55</v>
      </c>
      <c r="D1" s="4" t="s">
        <v>87</v>
      </c>
      <c r="E1" t="s">
        <v>54</v>
      </c>
    </row>
    <row r="2" spans="1:5" ht="12.75">
      <c r="A2" t="s">
        <v>49</v>
      </c>
      <c r="B2" s="1">
        <v>38838</v>
      </c>
      <c r="C2" s="66">
        <v>1.3525</v>
      </c>
      <c r="D2" s="1">
        <f>B2*C2</f>
        <v>52528.395000000004</v>
      </c>
      <c r="E2" s="1">
        <f>D2/2080</f>
        <v>25.25403605769231</v>
      </c>
    </row>
    <row r="3" spans="2:5" ht="12.75">
      <c r="B3" s="1"/>
      <c r="C3" s="66"/>
      <c r="D3" s="1"/>
      <c r="E3" s="1"/>
    </row>
    <row r="4" spans="1:5" ht="12.75">
      <c r="A4" t="s">
        <v>52</v>
      </c>
      <c r="B4" s="1">
        <v>52602</v>
      </c>
      <c r="C4" s="66">
        <v>1.3525</v>
      </c>
      <c r="D4" s="1">
        <f>B4*C4</f>
        <v>71144.205</v>
      </c>
      <c r="E4" s="1">
        <f>D4/2080</f>
        <v>34.20394471153846</v>
      </c>
    </row>
    <row r="5" spans="2:5" ht="12.75">
      <c r="B5" s="1"/>
      <c r="C5" s="66"/>
      <c r="D5" s="1"/>
      <c r="E5" s="1"/>
    </row>
    <row r="6" spans="1:5" ht="12.75">
      <c r="A6" t="s">
        <v>53</v>
      </c>
      <c r="B6" s="1">
        <v>73116</v>
      </c>
      <c r="C6" s="66">
        <v>1.3525</v>
      </c>
      <c r="D6" s="1">
        <f>B6*C6</f>
        <v>98889.39</v>
      </c>
      <c r="E6" s="1">
        <f>D6/2080</f>
        <v>47.54297596153846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28125" style="0" bestFit="1" customWidth="1"/>
    <col min="3" max="3" width="12.421875" style="1" customWidth="1"/>
    <col min="5" max="5" width="2.421875" style="0" customWidth="1"/>
    <col min="6" max="6" width="58.28125" style="0" bestFit="1" customWidth="1"/>
  </cols>
  <sheetData>
    <row r="1" ht="12.75">
      <c r="F1" t="s">
        <v>58</v>
      </c>
    </row>
    <row r="2" spans="1:6" ht="26.25" customHeight="1">
      <c r="A2" s="4" t="s">
        <v>89</v>
      </c>
      <c r="C2" s="8">
        <f>'IT Spec'!$D$4</f>
        <v>71144.205</v>
      </c>
      <c r="D2" s="1">
        <f>'IT Spec'!$E$4</f>
        <v>34.20394471153846</v>
      </c>
      <c r="F2" t="s">
        <v>95</v>
      </c>
    </row>
    <row r="3" spans="1:4" ht="12.75" customHeight="1">
      <c r="A3" s="4"/>
      <c r="C3" s="8"/>
      <c r="D3" s="1"/>
    </row>
    <row r="4" spans="1:4" ht="12.75" customHeight="1">
      <c r="A4" s="44" t="s">
        <v>81</v>
      </c>
      <c r="C4" s="8"/>
      <c r="D4" s="1"/>
    </row>
    <row r="5" spans="1:6" ht="12.75">
      <c r="A5" t="s">
        <v>65</v>
      </c>
      <c r="B5" t="s">
        <v>66</v>
      </c>
      <c r="C5" s="1" t="s">
        <v>67</v>
      </c>
      <c r="D5" t="s">
        <v>16</v>
      </c>
      <c r="F5" t="s">
        <v>82</v>
      </c>
    </row>
    <row r="6" spans="1:4" ht="12.75">
      <c r="A6" s="42" t="s">
        <v>68</v>
      </c>
      <c r="B6">
        <v>8</v>
      </c>
      <c r="C6" s="1">
        <f>B6*$D$2</f>
        <v>273.6315576923077</v>
      </c>
      <c r="D6">
        <f>(B6/2080)*100</f>
        <v>0.38461538461538464</v>
      </c>
    </row>
    <row r="7" spans="1:4" ht="12.75">
      <c r="A7" s="42" t="s">
        <v>69</v>
      </c>
      <c r="B7">
        <v>48</v>
      </c>
      <c r="C7" s="1">
        <f aca="true" t="shared" si="0" ref="C7:C24">B7*$D$2</f>
        <v>1641.789346153846</v>
      </c>
      <c r="D7">
        <f aca="true" t="shared" si="1" ref="D7:D24">(B7/2080)*100</f>
        <v>2.307692307692308</v>
      </c>
    </row>
    <row r="8" spans="1:4" ht="12.75">
      <c r="A8" s="42" t="s">
        <v>70</v>
      </c>
      <c r="B8">
        <v>20</v>
      </c>
      <c r="C8" s="1">
        <f t="shared" si="0"/>
        <v>684.0788942307693</v>
      </c>
      <c r="D8">
        <f t="shared" si="1"/>
        <v>0.9615384615384616</v>
      </c>
    </row>
    <row r="9" spans="1:4" ht="12.75">
      <c r="A9" s="42" t="s">
        <v>71</v>
      </c>
      <c r="B9">
        <v>8</v>
      </c>
      <c r="C9" s="1">
        <f t="shared" si="0"/>
        <v>273.6315576923077</v>
      </c>
      <c r="D9">
        <f t="shared" si="1"/>
        <v>0.38461538461538464</v>
      </c>
    </row>
    <row r="10" spans="1:4" ht="12.75">
      <c r="A10" s="42" t="s">
        <v>72</v>
      </c>
      <c r="B10">
        <v>16</v>
      </c>
      <c r="C10" s="1">
        <f t="shared" si="0"/>
        <v>547.2631153846154</v>
      </c>
      <c r="D10">
        <f t="shared" si="1"/>
        <v>0.7692307692307693</v>
      </c>
    </row>
    <row r="11" spans="1:4" ht="12.75">
      <c r="A11" s="42" t="s">
        <v>73</v>
      </c>
      <c r="B11">
        <v>8</v>
      </c>
      <c r="C11" s="1">
        <f t="shared" si="0"/>
        <v>273.6315576923077</v>
      </c>
      <c r="D11">
        <f t="shared" si="1"/>
        <v>0.38461538461538464</v>
      </c>
    </row>
    <row r="13" ht="12.75">
      <c r="A13" s="43" t="s">
        <v>74</v>
      </c>
    </row>
    <row r="14" spans="1:4" ht="12.75">
      <c r="A14" s="42" t="s">
        <v>70</v>
      </c>
      <c r="B14">
        <v>20</v>
      </c>
      <c r="C14" s="1">
        <f t="shared" si="0"/>
        <v>684.0788942307693</v>
      </c>
      <c r="D14">
        <f t="shared" si="1"/>
        <v>0.9615384615384616</v>
      </c>
    </row>
    <row r="15" spans="1:4" ht="12.75">
      <c r="A15" s="42" t="s">
        <v>71</v>
      </c>
      <c r="B15">
        <v>8</v>
      </c>
      <c r="C15" s="1">
        <f t="shared" si="0"/>
        <v>273.6315576923077</v>
      </c>
      <c r="D15">
        <f t="shared" si="1"/>
        <v>0.38461538461538464</v>
      </c>
    </row>
    <row r="16" spans="1:4" ht="12.75">
      <c r="A16" s="42" t="s">
        <v>72</v>
      </c>
      <c r="B16">
        <v>16</v>
      </c>
      <c r="C16" s="1">
        <f t="shared" si="0"/>
        <v>547.2631153846154</v>
      </c>
      <c r="D16">
        <f t="shared" si="1"/>
        <v>0.7692307692307693</v>
      </c>
    </row>
    <row r="17" spans="1:4" ht="12.75">
      <c r="A17" s="42" t="s">
        <v>75</v>
      </c>
      <c r="B17">
        <v>40</v>
      </c>
      <c r="C17" s="1">
        <f t="shared" si="0"/>
        <v>1368.1577884615385</v>
      </c>
      <c r="D17">
        <f t="shared" si="1"/>
        <v>1.9230769230769231</v>
      </c>
    </row>
    <row r="18" spans="1:4" ht="12.75">
      <c r="A18" s="42" t="s">
        <v>76</v>
      </c>
      <c r="B18">
        <v>48</v>
      </c>
      <c r="C18" s="1">
        <f t="shared" si="0"/>
        <v>1641.789346153846</v>
      </c>
      <c r="D18">
        <f t="shared" si="1"/>
        <v>2.307692307692308</v>
      </c>
    </row>
    <row r="19" spans="1:4" ht="12.75">
      <c r="A19" s="42" t="s">
        <v>73</v>
      </c>
      <c r="B19">
        <v>8</v>
      </c>
      <c r="C19" s="1">
        <f t="shared" si="0"/>
        <v>273.6315576923077</v>
      </c>
      <c r="D19">
        <f t="shared" si="1"/>
        <v>0.38461538461538464</v>
      </c>
    </row>
    <row r="20" ht="12.75">
      <c r="A20" s="43"/>
    </row>
    <row r="21" ht="12.75">
      <c r="A21" s="43" t="s">
        <v>77</v>
      </c>
    </row>
    <row r="22" spans="1:4" ht="12.75">
      <c r="A22" s="42" t="s">
        <v>78</v>
      </c>
      <c r="B22">
        <v>40</v>
      </c>
      <c r="C22" s="1">
        <f t="shared" si="0"/>
        <v>1368.1577884615385</v>
      </c>
      <c r="D22">
        <f t="shared" si="1"/>
        <v>1.9230769230769231</v>
      </c>
    </row>
    <row r="23" spans="1:4" ht="12.75">
      <c r="A23" s="42" t="s">
        <v>79</v>
      </c>
      <c r="B23">
        <v>80</v>
      </c>
      <c r="C23" s="1">
        <f t="shared" si="0"/>
        <v>2736.315576923077</v>
      </c>
      <c r="D23">
        <f t="shared" si="1"/>
        <v>3.8461538461538463</v>
      </c>
    </row>
    <row r="24" spans="1:4" ht="13.5" thickBot="1">
      <c r="A24" s="45" t="s">
        <v>80</v>
      </c>
      <c r="B24" s="6">
        <v>4</v>
      </c>
      <c r="C24" s="7">
        <f t="shared" si="0"/>
        <v>136.81577884615385</v>
      </c>
      <c r="D24" s="6">
        <f t="shared" si="1"/>
        <v>0.19230769230769232</v>
      </c>
    </row>
    <row r="25" spans="1:4" ht="13.5" thickTop="1">
      <c r="A25" s="48" t="s">
        <v>12</v>
      </c>
      <c r="B25">
        <f>SUM(B6:B24)</f>
        <v>372</v>
      </c>
      <c r="C25" s="1">
        <f>SUM(C6:C24)</f>
        <v>12723.867432692306</v>
      </c>
      <c r="D25">
        <f>SUM(D6:D24)</f>
        <v>17.884615384615387</v>
      </c>
    </row>
    <row r="38" s="46" customFormat="1" ht="12.75">
      <c r="C38" s="47"/>
    </row>
    <row r="39" ht="12.75">
      <c r="D39" s="3"/>
    </row>
    <row r="41" spans="3:4" ht="12.75">
      <c r="C41" s="40"/>
      <c r="D41" s="40"/>
    </row>
    <row r="42" spans="3:4" ht="12.75">
      <c r="C42" s="41"/>
      <c r="D42" s="41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  <row r="46" spans="3:4" ht="12.75">
      <c r="C46" s="40"/>
      <c r="D46" s="40"/>
    </row>
    <row r="47" spans="3:4" ht="12.75">
      <c r="C47" s="40"/>
      <c r="D47" s="40"/>
    </row>
    <row r="48" spans="3:4" ht="12.75">
      <c r="C48" s="40"/>
      <c r="D48" s="40"/>
    </row>
    <row r="51" spans="3:4" ht="12.75">
      <c r="C51" s="40"/>
      <c r="D51" s="40"/>
    </row>
    <row r="52" spans="3:4" ht="12.75">
      <c r="C52" s="41"/>
      <c r="D52" s="41"/>
    </row>
    <row r="53" spans="3:4" ht="12.75">
      <c r="C53" s="40"/>
      <c r="D53" s="40"/>
    </row>
    <row r="54" spans="3:4" ht="12.75">
      <c r="C54" s="40"/>
      <c r="D54" s="40"/>
    </row>
    <row r="55" spans="3:4" ht="12.75">
      <c r="C55" s="40"/>
      <c r="D55" s="40"/>
    </row>
    <row r="56" spans="3:4" ht="12.75">
      <c r="C56" s="40"/>
      <c r="D56" s="40"/>
    </row>
    <row r="57" spans="3:4" ht="12.75">
      <c r="C57" s="40"/>
      <c r="D57" s="40"/>
    </row>
    <row r="58" spans="3:4" ht="12.75">
      <c r="C58" s="40"/>
      <c r="D58" s="40"/>
    </row>
    <row r="61" spans="3:4" ht="12.75">
      <c r="C61" s="41"/>
      <c r="D61" s="41"/>
    </row>
    <row r="62" spans="3:4" ht="12.75">
      <c r="C62" s="41"/>
      <c r="D62" s="41"/>
    </row>
    <row r="63" spans="3:4" ht="12.75">
      <c r="C63" s="40"/>
      <c r="D63" s="40"/>
    </row>
    <row r="64" spans="3:4" ht="12.75">
      <c r="C64" s="40"/>
      <c r="D64" s="40"/>
    </row>
    <row r="65" spans="3:4" ht="12.75">
      <c r="C65" s="40"/>
      <c r="D65" s="40"/>
    </row>
    <row r="66" spans="3:4" ht="12.75">
      <c r="C66" s="40"/>
      <c r="D66" s="40"/>
    </row>
    <row r="67" spans="3:4" ht="12.75">
      <c r="C67" s="40"/>
      <c r="D67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28125" style="0" customWidth="1"/>
    <col min="3" max="3" width="5.28125" style="0" customWidth="1"/>
    <col min="4" max="4" width="12.421875" style="1" customWidth="1"/>
    <col min="6" max="6" width="2.421875" style="0" customWidth="1"/>
    <col min="7" max="7" width="58.28125" style="0" bestFit="1" customWidth="1"/>
  </cols>
  <sheetData>
    <row r="1" ht="12.75">
      <c r="G1" t="s">
        <v>58</v>
      </c>
    </row>
    <row r="2" spans="1:7" ht="26.25" customHeight="1">
      <c r="A2" s="4" t="s">
        <v>88</v>
      </c>
      <c r="D2" s="1">
        <f>'IT Spec'!$D$4</f>
        <v>71144.205</v>
      </c>
      <c r="E2" s="1">
        <f>'IT Spec'!$E$4</f>
        <v>34.20394471153846</v>
      </c>
      <c r="G2" t="s">
        <v>95</v>
      </c>
    </row>
    <row r="3" spans="1:5" ht="12.75">
      <c r="A3" s="4"/>
      <c r="E3" s="1"/>
    </row>
    <row r="4" spans="1:3" ht="12.75" customHeight="1">
      <c r="A4" s="44" t="s">
        <v>81</v>
      </c>
      <c r="C4" s="8"/>
    </row>
    <row r="5" spans="2:7" ht="12.75">
      <c r="B5" t="s">
        <v>13</v>
      </c>
      <c r="C5" t="s">
        <v>14</v>
      </c>
      <c r="D5" s="1" t="s">
        <v>6</v>
      </c>
      <c r="E5" t="s">
        <v>16</v>
      </c>
      <c r="G5" t="s">
        <v>59</v>
      </c>
    </row>
    <row r="6" spans="1:5" ht="12.75">
      <c r="A6" t="s">
        <v>25</v>
      </c>
      <c r="B6">
        <v>60</v>
      </c>
      <c r="C6">
        <v>1</v>
      </c>
      <c r="D6" s="1">
        <f>B6/2080*C6*$D$2</f>
        <v>2052.236682692308</v>
      </c>
      <c r="E6">
        <f aca="true" t="shared" si="0" ref="E6:E17">B6/2080*100</f>
        <v>2.8846153846153846</v>
      </c>
    </row>
    <row r="7" spans="1:5" ht="12.75">
      <c r="A7" t="s">
        <v>22</v>
      </c>
      <c r="B7">
        <v>120</v>
      </c>
      <c r="C7">
        <v>1</v>
      </c>
      <c r="D7" s="1">
        <f aca="true" t="shared" si="1" ref="D7:D16">B7/2080*C7*$D$2</f>
        <v>4104.473365384616</v>
      </c>
      <c r="E7">
        <f t="shared" si="0"/>
        <v>5.769230769230769</v>
      </c>
    </row>
    <row r="8" spans="1:5" ht="12.75">
      <c r="A8" t="s">
        <v>7</v>
      </c>
      <c r="B8">
        <v>80</v>
      </c>
      <c r="C8">
        <v>1</v>
      </c>
      <c r="D8" s="1">
        <f t="shared" si="1"/>
        <v>2736.315576923077</v>
      </c>
      <c r="E8">
        <f t="shared" si="0"/>
        <v>3.8461538461538463</v>
      </c>
    </row>
    <row r="9" spans="1:5" ht="12.75">
      <c r="A9" t="s">
        <v>26</v>
      </c>
      <c r="B9">
        <v>240</v>
      </c>
      <c r="C9">
        <v>1</v>
      </c>
      <c r="D9" s="1">
        <f t="shared" si="1"/>
        <v>8208.946730769232</v>
      </c>
      <c r="E9">
        <f t="shared" si="0"/>
        <v>11.538461538461538</v>
      </c>
    </row>
    <row r="10" spans="1:5" ht="12.75">
      <c r="A10" t="s">
        <v>27</v>
      </c>
      <c r="B10">
        <v>160</v>
      </c>
      <c r="C10">
        <v>1</v>
      </c>
      <c r="D10" s="1">
        <f t="shared" si="1"/>
        <v>5472.631153846154</v>
      </c>
      <c r="E10">
        <f t="shared" si="0"/>
        <v>7.6923076923076925</v>
      </c>
    </row>
    <row r="11" spans="1:5" ht="12.75">
      <c r="A11" t="s">
        <v>28</v>
      </c>
      <c r="B11">
        <v>160</v>
      </c>
      <c r="C11">
        <v>1</v>
      </c>
      <c r="D11" s="1">
        <f t="shared" si="1"/>
        <v>5472.631153846154</v>
      </c>
      <c r="E11">
        <f t="shared" si="0"/>
        <v>7.6923076923076925</v>
      </c>
    </row>
    <row r="12" spans="1:5" ht="12.75">
      <c r="A12" t="s">
        <v>8</v>
      </c>
      <c r="B12">
        <v>80</v>
      </c>
      <c r="C12">
        <v>1</v>
      </c>
      <c r="D12" s="1">
        <f t="shared" si="1"/>
        <v>2736.315576923077</v>
      </c>
      <c r="E12">
        <f t="shared" si="0"/>
        <v>3.8461538461538463</v>
      </c>
    </row>
    <row r="13" spans="1:5" ht="12.75">
      <c r="A13" t="s">
        <v>9</v>
      </c>
      <c r="B13">
        <v>240</v>
      </c>
      <c r="C13">
        <v>1</v>
      </c>
      <c r="D13" s="1">
        <f t="shared" si="1"/>
        <v>8208.946730769232</v>
      </c>
      <c r="E13">
        <f t="shared" si="0"/>
        <v>11.538461538461538</v>
      </c>
    </row>
    <row r="14" spans="1:5" ht="12.75">
      <c r="A14" t="s">
        <v>10</v>
      </c>
      <c r="B14">
        <v>31</v>
      </c>
      <c r="C14">
        <v>1</v>
      </c>
      <c r="D14" s="1">
        <f t="shared" si="1"/>
        <v>1060.3222860576923</v>
      </c>
      <c r="E14">
        <f t="shared" si="0"/>
        <v>1.4903846153846154</v>
      </c>
    </row>
    <row r="15" spans="1:5" ht="12.75">
      <c r="A15" t="s">
        <v>15</v>
      </c>
      <c r="B15">
        <v>80</v>
      </c>
      <c r="C15">
        <v>1</v>
      </c>
      <c r="D15" s="1">
        <f t="shared" si="1"/>
        <v>2736.315576923077</v>
      </c>
      <c r="E15">
        <f t="shared" si="0"/>
        <v>3.8461538461538463</v>
      </c>
    </row>
    <row r="16" spans="1:5" ht="12.75">
      <c r="A16" t="s">
        <v>29</v>
      </c>
      <c r="B16">
        <v>480</v>
      </c>
      <c r="C16">
        <v>1</v>
      </c>
      <c r="D16" s="1">
        <f t="shared" si="1"/>
        <v>16417.893461538464</v>
      </c>
      <c r="E16">
        <f t="shared" si="0"/>
        <v>23.076923076923077</v>
      </c>
    </row>
    <row r="17" spans="1:5" ht="13.5" thickBot="1">
      <c r="A17" s="6" t="s">
        <v>11</v>
      </c>
      <c r="B17" s="6">
        <v>30</v>
      </c>
      <c r="C17" s="6">
        <v>1</v>
      </c>
      <c r="D17" s="7">
        <f>B17/2080*C17*$D$2</f>
        <v>1026.118341346154</v>
      </c>
      <c r="E17" s="6">
        <f t="shared" si="0"/>
        <v>1.4423076923076923</v>
      </c>
    </row>
    <row r="18" spans="1:5" ht="13.5" thickTop="1">
      <c r="A18" t="s">
        <v>12</v>
      </c>
      <c r="B18">
        <f>SUM(B6:B17)</f>
        <v>1761</v>
      </c>
      <c r="D18" s="1">
        <f>SUM(D6:D17)</f>
        <v>60233.146637019236</v>
      </c>
      <c r="E18" s="2">
        <f>SUM(E6:E17)</f>
        <v>84.66346153846155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3"/>
  <sheetViews>
    <sheetView workbookViewId="0" topLeftCell="A1">
      <selection activeCell="A1" sqref="A1"/>
    </sheetView>
  </sheetViews>
  <sheetFormatPr defaultColWidth="9.140625" defaultRowHeight="12.75"/>
  <cols>
    <col min="1" max="1" width="93.8515625" style="4" customWidth="1"/>
    <col min="2" max="2" width="11.28125" style="0" customWidth="1"/>
  </cols>
  <sheetData>
    <row r="1" ht="18">
      <c r="A1" s="67" t="s">
        <v>96</v>
      </c>
    </row>
    <row r="2" ht="12.75">
      <c r="A2" s="68"/>
    </row>
    <row r="3" ht="18.75" customHeight="1">
      <c r="A3" s="67" t="s">
        <v>137</v>
      </c>
    </row>
    <row r="4" ht="12.75">
      <c r="A4" s="68"/>
    </row>
    <row r="5" ht="76.5">
      <c r="A5" s="68" t="s">
        <v>136</v>
      </c>
    </row>
    <row r="6" ht="12.75">
      <c r="A6" s="68"/>
    </row>
    <row r="7" ht="12.75">
      <c r="A7" s="68"/>
    </row>
    <row r="8" ht="18">
      <c r="A8" s="67" t="s">
        <v>97</v>
      </c>
    </row>
    <row r="9" ht="25.5">
      <c r="A9" s="69" t="s">
        <v>145</v>
      </c>
    </row>
    <row r="10" ht="25.5">
      <c r="A10" s="69" t="s">
        <v>146</v>
      </c>
    </row>
    <row r="11" ht="25.5">
      <c r="A11" s="69" t="s">
        <v>147</v>
      </c>
    </row>
    <row r="12" ht="12.75">
      <c r="A12" s="69" t="s">
        <v>148</v>
      </c>
    </row>
    <row r="13" ht="12.75">
      <c r="A13" s="69" t="s">
        <v>149</v>
      </c>
    </row>
    <row r="14" ht="12.75">
      <c r="A14" s="69" t="s">
        <v>172</v>
      </c>
    </row>
    <row r="15" ht="12.75">
      <c r="A15" s="69" t="s">
        <v>173</v>
      </c>
    </row>
    <row r="16" ht="25.5">
      <c r="A16" s="69" t="s">
        <v>174</v>
      </c>
    </row>
    <row r="17" ht="31.5" customHeight="1">
      <c r="A17" s="67" t="s">
        <v>98</v>
      </c>
    </row>
    <row r="18" ht="12.75" customHeight="1">
      <c r="A18" s="70"/>
    </row>
    <row r="19" ht="12.75">
      <c r="A19" s="71" t="s">
        <v>101</v>
      </c>
    </row>
    <row r="20" ht="12.75">
      <c r="A20" s="72" t="s">
        <v>150</v>
      </c>
    </row>
    <row r="21" ht="25.5">
      <c r="A21" s="72" t="s">
        <v>151</v>
      </c>
    </row>
    <row r="22" ht="25.5">
      <c r="A22" s="72" t="s">
        <v>152</v>
      </c>
    </row>
    <row r="23" ht="25.5">
      <c r="A23" s="72" t="s">
        <v>153</v>
      </c>
    </row>
    <row r="24" ht="12.75">
      <c r="A24" s="72" t="s">
        <v>154</v>
      </c>
    </row>
    <row r="25" ht="25.5">
      <c r="A25" s="72" t="s">
        <v>155</v>
      </c>
    </row>
    <row r="26" ht="25.5">
      <c r="A26" s="72" t="s">
        <v>156</v>
      </c>
    </row>
    <row r="27" ht="25.5">
      <c r="A27" s="72" t="s">
        <v>157</v>
      </c>
    </row>
    <row r="28" ht="12.75">
      <c r="A28" s="71"/>
    </row>
    <row r="29" ht="12.75">
      <c r="A29" s="71" t="s">
        <v>158</v>
      </c>
    </row>
    <row r="30" ht="12.75">
      <c r="A30" s="72" t="s">
        <v>133</v>
      </c>
    </row>
    <row r="31" ht="12.75">
      <c r="A31" s="72" t="s">
        <v>159</v>
      </c>
    </row>
    <row r="32" ht="12.75">
      <c r="A32" s="72" t="s">
        <v>160</v>
      </c>
    </row>
    <row r="33" ht="12.75">
      <c r="A33" s="72" t="s">
        <v>161</v>
      </c>
    </row>
    <row r="34" ht="12.75">
      <c r="A34" s="72" t="s">
        <v>162</v>
      </c>
    </row>
    <row r="35" ht="12.75">
      <c r="A35" s="72" t="s">
        <v>163</v>
      </c>
    </row>
    <row r="36" ht="12.75">
      <c r="A36" s="72" t="s">
        <v>164</v>
      </c>
    </row>
    <row r="37" ht="12.75">
      <c r="A37" s="72" t="s">
        <v>165</v>
      </c>
    </row>
    <row r="38" ht="12.75">
      <c r="A38" s="72" t="s">
        <v>166</v>
      </c>
    </row>
    <row r="39" ht="12.75">
      <c r="A39" s="71"/>
    </row>
    <row r="40" ht="12.75">
      <c r="A40" s="71" t="s">
        <v>167</v>
      </c>
    </row>
    <row r="41" ht="12.75">
      <c r="A41" s="72" t="s">
        <v>102</v>
      </c>
    </row>
    <row r="42" ht="38.25">
      <c r="A42" s="72" t="s">
        <v>122</v>
      </c>
    </row>
    <row r="43" s="46" customFormat="1" ht="12.75">
      <c r="A43" s="72" t="s">
        <v>103</v>
      </c>
    </row>
    <row r="44" ht="12.75">
      <c r="A44" s="69"/>
    </row>
    <row r="45" ht="12.75">
      <c r="A45" s="71" t="s">
        <v>168</v>
      </c>
    </row>
    <row r="46" ht="51">
      <c r="A46" s="69" t="s">
        <v>138</v>
      </c>
    </row>
    <row r="47" ht="25.5">
      <c r="A47" s="73" t="s">
        <v>124</v>
      </c>
    </row>
    <row r="48" ht="25.5">
      <c r="A48" s="72" t="s">
        <v>104</v>
      </c>
    </row>
    <row r="49" ht="25.5">
      <c r="A49" s="72" t="s">
        <v>105</v>
      </c>
    </row>
    <row r="50" ht="25.5">
      <c r="A50" s="72" t="s">
        <v>106</v>
      </c>
    </row>
    <row r="51" ht="25.5">
      <c r="A51" s="72" t="s">
        <v>107</v>
      </c>
    </row>
    <row r="52" ht="25.5">
      <c r="A52" s="72" t="s">
        <v>108</v>
      </c>
    </row>
    <row r="53" ht="25.5">
      <c r="A53" s="72" t="s">
        <v>109</v>
      </c>
    </row>
    <row r="54" ht="25.5">
      <c r="A54" s="72" t="s">
        <v>110</v>
      </c>
    </row>
    <row r="55" ht="12.75">
      <c r="A55" s="72" t="s">
        <v>111</v>
      </c>
    </row>
    <row r="56" ht="12.75">
      <c r="A56" s="72" t="s">
        <v>112</v>
      </c>
    </row>
    <row r="57" ht="12.75">
      <c r="A57" s="72" t="s">
        <v>113</v>
      </c>
    </row>
    <row r="58" ht="12.75">
      <c r="A58" s="69"/>
    </row>
    <row r="59" ht="12.75">
      <c r="A59" s="71" t="s">
        <v>169</v>
      </c>
    </row>
    <row r="60" ht="25.5">
      <c r="A60" s="72" t="s">
        <v>114</v>
      </c>
    </row>
    <row r="61" ht="25.5">
      <c r="A61" s="72" t="s">
        <v>115</v>
      </c>
    </row>
    <row r="62" ht="25.5">
      <c r="A62" s="72" t="s">
        <v>116</v>
      </c>
    </row>
    <row r="63" ht="12.75">
      <c r="A63" s="72" t="s">
        <v>117</v>
      </c>
    </row>
    <row r="64" ht="12.75">
      <c r="A64" s="74"/>
    </row>
    <row r="65" ht="12.75">
      <c r="A65" s="71" t="s">
        <v>170</v>
      </c>
    </row>
    <row r="66" ht="25.5">
      <c r="A66" s="72" t="s">
        <v>125</v>
      </c>
    </row>
    <row r="67" ht="12.75">
      <c r="A67" s="72" t="s">
        <v>126</v>
      </c>
    </row>
    <row r="68" ht="12.75">
      <c r="A68" s="72" t="s">
        <v>118</v>
      </c>
    </row>
    <row r="69" ht="12.75">
      <c r="A69" s="69"/>
    </row>
    <row r="70" ht="12.75">
      <c r="A70" s="75" t="s">
        <v>171</v>
      </c>
    </row>
    <row r="71" ht="30" customHeight="1">
      <c r="A71" s="72" t="s">
        <v>119</v>
      </c>
    </row>
    <row r="72" ht="38.25">
      <c r="A72" s="72" t="s">
        <v>120</v>
      </c>
    </row>
    <row r="73" ht="12.75">
      <c r="A73" s="72" t="s">
        <v>121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&amp;L&amp;F&amp;CPage &amp;P of &amp;N&amp;RLast revised: 1/6/2011 3:12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Kroll, Greg</cp:lastModifiedBy>
  <cp:lastPrinted>2011-01-12T21:19:33Z</cp:lastPrinted>
  <dcterms:created xsi:type="dcterms:W3CDTF">1996-10-14T23:33:28Z</dcterms:created>
  <dcterms:modified xsi:type="dcterms:W3CDTF">2011-01-12T21:19:57Z</dcterms:modified>
  <cp:category/>
  <cp:version/>
  <cp:contentType/>
  <cp:contentStatus/>
</cp:coreProperties>
</file>